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20" windowWidth="19320" windowHeight="15480" activeTab="0"/>
  </bookViews>
  <sheets>
    <sheet name="Summary" sheetId="1" r:id="rId1"/>
    <sheet name="SDC" sheetId="2" r:id="rId2"/>
    <sheet name="DC" sheetId="3" r:id="rId3"/>
    <sheet name="Peachtree" sheetId="4" r:id="rId4"/>
    <sheet name="Bayou" sheetId="5" r:id="rId5"/>
    <sheet name="KC" sheetId="6" r:id="rId6"/>
    <sheet name="BAE" sheetId="7" r:id="rId7"/>
    <sheet name="FLR" sheetId="8" r:id="rId8"/>
    <sheet name="OR" sheetId="9" r:id="rId9"/>
    <sheet name="NJ" sheetId="10" r:id="rId10"/>
    <sheet name="Traverse" sheetId="11" r:id="rId11"/>
    <sheet name="Kettering" sheetId="12" r:id="rId12"/>
    <sheet name="AZ" sheetId="13" r:id="rId13"/>
    <sheet name="FL" sheetId="14" r:id="rId14"/>
    <sheet name="WPI" sheetId="15" r:id="rId15"/>
    <sheet name="MD" sheetId="16" r:id="rId16"/>
    <sheet name="WI" sheetId="17" r:id="rId17"/>
    <sheet name="NYC" sheetId="18" r:id="rId18"/>
    <sheet name="PIT" sheetId="19" r:id="rId19"/>
    <sheet name="Cass Tech" sheetId="20" r:id="rId20"/>
    <sheet name="Ann Arbor" sheetId="21" r:id="rId21"/>
    <sheet name="IS" sheetId="22" r:id="rId22"/>
    <sheet name="Silicon" sheetId="23" r:id="rId23"/>
    <sheet name="Midwest" sheetId="24" r:id="rId24"/>
    <sheet name="Boilermaker" sheetId="25" r:id="rId25"/>
    <sheet name="St Louis" sheetId="26" r:id="rId26"/>
    <sheet name="Dallas" sheetId="27" r:id="rId27"/>
    <sheet name="Utah" sheetId="28" r:id="rId28"/>
    <sheet name="VA" sheetId="29" r:id="rId29"/>
    <sheet name="Detroit" sheetId="30" r:id="rId30"/>
    <sheet name="W MI" sheetId="31" r:id="rId31"/>
    <sheet name="WAT" sheetId="32" r:id="rId32"/>
    <sheet name="LA" sheetId="33" r:id="rId33"/>
    <sheet name="CO" sheetId="34" r:id="rId34"/>
    <sheet name="HI" sheetId="35" r:id="rId35"/>
    <sheet name="Boston" sheetId="36" r:id="rId36"/>
    <sheet name="LI" sheetId="37" r:id="rId37"/>
    <sheet name="Buckeye" sheetId="38" r:id="rId38"/>
    <sheet name="OK" sheetId="39" r:id="rId39"/>
    <sheet name="PA" sheetId="40" r:id="rId40"/>
    <sheet name="Palmetto" sheetId="41" r:id="rId41"/>
    <sheet name="WA" sheetId="42" r:id="rId42"/>
    <sheet name="Troy" sheetId="43" r:id="rId43"/>
    <sheet name="SAC" sheetId="44" r:id="rId44"/>
    <sheet name="MI State" sheetId="45" r:id="rId45"/>
    <sheet name="TOR" sheetId="46" r:id="rId46"/>
    <sheet name="CT" sheetId="47" r:id="rId47"/>
    <sheet name="10K" sheetId="48" r:id="rId48"/>
    <sheet name="N Star" sheetId="49" r:id="rId49"/>
    <sheet name="NC" sheetId="50" r:id="rId50"/>
    <sheet name="NV" sheetId="51" r:id="rId51"/>
    <sheet name="TX" sheetId="52" r:id="rId52"/>
    <sheet name="Archimedes" sheetId="53" r:id="rId53"/>
    <sheet name="Curie" sheetId="54" r:id="rId54"/>
    <sheet name="Galileo" sheetId="55" r:id="rId55"/>
    <sheet name="Newton" sheetId="56" r:id="rId56"/>
    <sheet name="Einstein" sheetId="57" r:id="rId57"/>
  </sheets>
  <definedNames/>
  <calcPr fullCalcOnLoad="1"/>
</workbook>
</file>

<file path=xl/sharedStrings.xml><?xml version="1.0" encoding="utf-8"?>
<sst xmlns="http://schemas.openxmlformats.org/spreadsheetml/2006/main" count="2898" uniqueCount="153">
  <si>
    <t xml:space="preserve">Final 1-2 </t>
  </si>
  <si>
    <t xml:space="preserve">Final 1-3 </t>
  </si>
  <si>
    <t>no longer recorded by FIRST</t>
  </si>
  <si>
    <t>Elimination Matches</t>
  </si>
  <si>
    <t>Time</t>
  </si>
  <si>
    <t>Description</t>
  </si>
  <si>
    <t>Match</t>
  </si>
  <si>
    <t>Red 1</t>
  </si>
  <si>
    <t>Red 2</t>
  </si>
  <si>
    <t>Red 3</t>
  </si>
  <si>
    <t>Blue 1</t>
  </si>
  <si>
    <t>Blue 2</t>
  </si>
  <si>
    <t>Blue 3</t>
  </si>
  <si>
    <t>Red Score</t>
  </si>
  <si>
    <t>Blue Score</t>
  </si>
  <si>
    <t>Qtr 1-1</t>
  </si>
  <si>
    <t>Qtr 2-1</t>
  </si>
  <si>
    <t>Qtr 3-1</t>
  </si>
  <si>
    <t>Qtr 4-1</t>
  </si>
  <si>
    <t>Qtr 1-2</t>
  </si>
  <si>
    <t>Qtr 2-2</t>
  </si>
  <si>
    <t>Qtr 3-2</t>
  </si>
  <si>
    <t>Qtr 4-2</t>
  </si>
  <si>
    <t>Qtr 4-3</t>
  </si>
  <si>
    <t>Semi 1-1</t>
  </si>
  <si>
    <t>Semi 2-1</t>
  </si>
  <si>
    <t>Semi 1-2</t>
  </si>
  <si>
    <t>Semi 2-2</t>
  </si>
  <si>
    <t>Semi 2-3</t>
  </si>
  <si>
    <t>Final 1-1</t>
  </si>
  <si>
    <t>Final 1-2</t>
  </si>
  <si>
    <t>Qtr 2-3</t>
  </si>
  <si>
    <t>Semi 1-3</t>
  </si>
  <si>
    <t>Final 1-3</t>
  </si>
  <si>
    <t>Final 1-4</t>
  </si>
  <si>
    <t>Qtr 1-3</t>
  </si>
  <si>
    <t>Qualification Matches</t>
  </si>
  <si>
    <t>Qtr 3-3</t>
  </si>
  <si>
    <t>Qtr 2-4</t>
  </si>
  <si>
    <t>Match cycle</t>
  </si>
  <si>
    <t>Day 2</t>
  </si>
  <si>
    <t>Day 1</t>
  </si>
  <si>
    <t>Lunch</t>
  </si>
  <si>
    <t>Match Cycle</t>
  </si>
  <si>
    <t>Average</t>
  </si>
  <si>
    <t>replayed match</t>
  </si>
  <si>
    <t>lunch</t>
  </si>
  <si>
    <t>issue</t>
  </si>
  <si>
    <t>Time stamp error</t>
  </si>
  <si>
    <t># matches</t>
  </si>
  <si>
    <t>Avg match cycle</t>
  </si>
  <si>
    <t># teams</t>
  </si>
  <si>
    <t>Traverse</t>
  </si>
  <si>
    <t>Kettering</t>
  </si>
  <si>
    <t>n/a</t>
  </si>
  <si>
    <t xml:space="preserve">Semi 1-3 </t>
  </si>
  <si>
    <t xml:space="preserve">Qtr 2-3 </t>
  </si>
  <si>
    <t xml:space="preserve">Qtr 3-3 </t>
  </si>
  <si>
    <t xml:space="preserve">Silicon Valley Regional </t>
  </si>
  <si>
    <t xml:space="preserve">Midwest Regional </t>
  </si>
  <si>
    <t xml:space="preserve">Boilermaker Regional </t>
  </si>
  <si>
    <t xml:space="preserve">St. Louis Regional </t>
  </si>
  <si>
    <t xml:space="preserve">Dallas Regional </t>
  </si>
  <si>
    <t xml:space="preserve">Utah Regional </t>
  </si>
  <si>
    <t>Virginia Regional</t>
  </si>
  <si>
    <t>Detroit District</t>
  </si>
  <si>
    <t>West Michigan District</t>
  </si>
  <si>
    <t>Week 4 (Mar 25-27)</t>
  </si>
  <si>
    <t xml:space="preserve">Waterloo Regional </t>
  </si>
  <si>
    <t xml:space="preserve">Los Angeles Regional </t>
  </si>
  <si>
    <t xml:space="preserve">Colorado Regional </t>
  </si>
  <si>
    <t xml:space="preserve">Hawaii Regional </t>
  </si>
  <si>
    <t xml:space="preserve">Boston Regional </t>
  </si>
  <si>
    <t xml:space="preserve">SBPLI Long Island Regional </t>
  </si>
  <si>
    <t xml:space="preserve">Buckeye Regional </t>
  </si>
  <si>
    <t xml:space="preserve">Oklahoma Regional </t>
  </si>
  <si>
    <t xml:space="preserve">Philadelphia Regional </t>
  </si>
  <si>
    <t xml:space="preserve">Palmetto Regional </t>
  </si>
  <si>
    <t xml:space="preserve">Microsoft Seattle Regional </t>
  </si>
  <si>
    <t>Troy District</t>
  </si>
  <si>
    <t>Week 5 (Apr 1-3)</t>
  </si>
  <si>
    <t xml:space="preserve">Greater Toronto Regional </t>
  </si>
  <si>
    <t xml:space="preserve">Connecticut Regional </t>
  </si>
  <si>
    <t xml:space="preserve">Minnesota 10000 Lakes Regional </t>
  </si>
  <si>
    <t xml:space="preserve">Minnesota North Star Regional </t>
  </si>
  <si>
    <t xml:space="preserve">North Carolina Regional </t>
  </si>
  <si>
    <t>match replay</t>
  </si>
  <si>
    <t>Day 3</t>
  </si>
  <si>
    <t>Einstein</t>
  </si>
  <si>
    <t>FIRST Championship (Apr 15-17)</t>
  </si>
  <si>
    <t xml:space="preserve">Las Vegas Regional </t>
  </si>
  <si>
    <t xml:space="preserve">Lone Star Regional </t>
  </si>
  <si>
    <t xml:space="preserve">Michigan State Championship </t>
  </si>
  <si>
    <t>Week 3 (Mar 18-20)</t>
  </si>
  <si>
    <t>Sacramento Regional</t>
  </si>
  <si>
    <t>trouble</t>
  </si>
  <si>
    <t>Matches per team</t>
  </si>
  <si>
    <t xml:space="preserve">San Diego Regional </t>
  </si>
  <si>
    <t xml:space="preserve">Washington DC Regional </t>
  </si>
  <si>
    <t xml:space="preserve">Peachtree Regional </t>
  </si>
  <si>
    <t xml:space="preserve">Bayou Regional </t>
  </si>
  <si>
    <t xml:space="preserve">Greater Kansas City Regional </t>
  </si>
  <si>
    <t xml:space="preserve">BAE Granite State Regional </t>
  </si>
  <si>
    <t xml:space="preserve">Finger Lakes Regional </t>
  </si>
  <si>
    <t xml:space="preserve">Autodesk Oregon Regional </t>
  </si>
  <si>
    <t>New Jersey Regional</t>
  </si>
  <si>
    <t>Week 1 (Mar 4-6)</t>
  </si>
  <si>
    <t>Week 2 (Mar 11-13)</t>
  </si>
  <si>
    <t xml:space="preserve">Arizona Regional </t>
  </si>
  <si>
    <t xml:space="preserve">Florida Regional </t>
  </si>
  <si>
    <t xml:space="preserve">WPI Regional </t>
  </si>
  <si>
    <t xml:space="preserve">Chesapeake Regional </t>
  </si>
  <si>
    <t xml:space="preserve">Wisconsin Regional </t>
  </si>
  <si>
    <t>New York City Regional</t>
  </si>
  <si>
    <t>Pittsburgh Regional</t>
  </si>
  <si>
    <t>Cass Tech District</t>
  </si>
  <si>
    <t>Ann Arbor District</t>
  </si>
  <si>
    <t>Israel Regional</t>
  </si>
  <si>
    <t>Overall Averages</t>
  </si>
  <si>
    <t>Opening ceremony?</t>
  </si>
  <si>
    <t>New radio took down FMS</t>
  </si>
  <si>
    <t>Archimedes</t>
  </si>
  <si>
    <t>Curie</t>
  </si>
  <si>
    <t>Newton</t>
  </si>
  <si>
    <t>Galileo</t>
  </si>
  <si>
    <t>Sort by Avg Match Cycle</t>
  </si>
  <si>
    <t>Sort by # Matches</t>
  </si>
  <si>
    <t>Sort by # Matches/Team</t>
  </si>
  <si>
    <t>Total score</t>
  </si>
  <si>
    <t>Avg total score</t>
  </si>
  <si>
    <t>Week</t>
  </si>
  <si>
    <t>Traverse City District</t>
  </si>
  <si>
    <t>Kettering District</t>
  </si>
  <si>
    <t>Avg total Qual score</t>
  </si>
  <si>
    <t>Avg total Elim score</t>
  </si>
  <si>
    <t xml:space="preserve">Qtr 1-1 </t>
  </si>
  <si>
    <t xml:space="preserve">Qtr 2-1 </t>
  </si>
  <si>
    <t xml:space="preserve">Qtr 3-1 </t>
  </si>
  <si>
    <t xml:space="preserve">Qtr 1-2 </t>
  </si>
  <si>
    <t xml:space="preserve">Qtr 2-2 </t>
  </si>
  <si>
    <t xml:space="preserve">Qtr 3-2 </t>
  </si>
  <si>
    <t xml:space="preserve">Qtr 4-2 </t>
  </si>
  <si>
    <t xml:space="preserve">Qtr 4-3 </t>
  </si>
  <si>
    <t xml:space="preserve">Qtr 4-1 </t>
  </si>
  <si>
    <t xml:space="preserve">Semi 1-1 </t>
  </si>
  <si>
    <t xml:space="preserve">Semi 2-1 </t>
  </si>
  <si>
    <t xml:space="preserve">Semi 1-2 </t>
  </si>
  <si>
    <t xml:space="preserve">Semi 2-2 </t>
  </si>
  <si>
    <t xml:space="preserve">Semi 2-3 </t>
  </si>
  <si>
    <t xml:space="preserve">Final 1-1 </t>
  </si>
  <si>
    <t>Average @ Championship</t>
  </si>
  <si>
    <t>Average @ Regionals</t>
  </si>
  <si>
    <t>Tie matches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</si>
</sst>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h:mm;@"/>
    <numFmt numFmtId="170" formatCode="h:mm:ss;@"/>
    <numFmt numFmtId="171" formatCode="0.0"/>
    <numFmt numFmtId="172" formatCode="mm:ss.0;@"/>
  </numFmts>
  <fonts count="4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b/>
      <i/>
      <sz val="10"/>
      <name val="Verdana"/>
      <family val="2"/>
    </font>
    <font>
      <sz val="12"/>
      <color indexed="20"/>
      <name val="Times New Roman"/>
      <family val="2"/>
    </font>
    <font>
      <u val="single"/>
      <sz val="12"/>
      <color indexed="20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9"/>
      <color indexed="8"/>
      <name val="Arial"/>
      <family val="2"/>
    </font>
    <font>
      <b/>
      <sz val="12"/>
      <color indexed="9"/>
      <name val="Arial"/>
      <family val="2"/>
    </font>
    <font>
      <i/>
      <sz val="12"/>
      <color indexed="8"/>
      <name val="Times New Roman"/>
      <family val="1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b/>
      <sz val="18"/>
      <color indexed="56"/>
      <name val="Cambria"/>
      <family val="2"/>
    </font>
    <font>
      <sz val="12"/>
      <color indexed="9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6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0" borderId="6" applyNumberFormat="0" applyFill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9" borderId="7" applyNumberFormat="0" applyFont="0" applyAlignment="0" applyProtection="0"/>
    <xf numFmtId="0" fontId="37" fillId="24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18" fontId="11" fillId="30" borderId="0" xfId="0" applyNumberFormat="1" applyFont="1" applyFill="1" applyAlignment="1">
      <alignment wrapText="1"/>
    </xf>
    <xf numFmtId="0" fontId="11" fillId="30" borderId="0" xfId="0" applyFont="1" applyFill="1" applyAlignment="1">
      <alignment horizontal="center" wrapText="1"/>
    </xf>
    <xf numFmtId="0" fontId="12" fillId="31" borderId="0" xfId="0" applyFont="1" applyFill="1" applyAlignment="1">
      <alignment horizontal="center" wrapText="1"/>
    </xf>
    <xf numFmtId="0" fontId="11" fillId="30" borderId="0" xfId="0" applyFont="1" applyFill="1" applyAlignment="1">
      <alignment wrapText="1"/>
    </xf>
    <xf numFmtId="0" fontId="1" fillId="0" borderId="0" xfId="0" applyFont="1" applyAlignment="1">
      <alignment/>
    </xf>
    <xf numFmtId="18" fontId="11" fillId="30" borderId="10" xfId="0" applyNumberFormat="1" applyFont="1" applyFill="1" applyBorder="1" applyAlignment="1">
      <alignment wrapText="1"/>
    </xf>
    <xf numFmtId="0" fontId="11" fillId="30" borderId="10" xfId="0" applyFont="1" applyFill="1" applyBorder="1" applyAlignment="1">
      <alignment horizontal="center" wrapText="1"/>
    </xf>
    <xf numFmtId="0" fontId="12" fillId="31" borderId="10" xfId="0" applyFont="1" applyFill="1" applyBorder="1" applyAlignment="1">
      <alignment horizontal="center" wrapText="1"/>
    </xf>
    <xf numFmtId="0" fontId="11" fillId="30" borderId="10" xfId="0" applyFont="1" applyFill="1" applyBorder="1" applyAlignment="1">
      <alignment wrapText="1"/>
    </xf>
    <xf numFmtId="169" fontId="11" fillId="30" borderId="0" xfId="0" applyNumberFormat="1" applyFont="1" applyFill="1" applyAlignment="1">
      <alignment wrapText="1"/>
    </xf>
    <xf numFmtId="169" fontId="12" fillId="31" borderId="0" xfId="0" applyNumberFormat="1" applyFont="1" applyFill="1" applyAlignment="1">
      <alignment horizontal="center" wrapText="1"/>
    </xf>
    <xf numFmtId="169" fontId="0" fillId="0" borderId="0" xfId="0" applyNumberFormat="1" applyAlignment="1">
      <alignment/>
    </xf>
    <xf numFmtId="1" fontId="11" fillId="30" borderId="0" xfId="0" applyNumberFormat="1" applyFont="1" applyFill="1" applyAlignment="1">
      <alignment horizontal="center" wrapText="1"/>
    </xf>
    <xf numFmtId="170" fontId="0" fillId="0" borderId="0" xfId="0" applyNumberFormat="1" applyAlignment="1">
      <alignment/>
    </xf>
    <xf numFmtId="0" fontId="11" fillId="30" borderId="11" xfId="0" applyFont="1" applyFill="1" applyBorder="1" applyAlignment="1">
      <alignment horizontal="center" wrapText="1"/>
    </xf>
    <xf numFmtId="18" fontId="13" fillId="0" borderId="0" xfId="0" applyNumberFormat="1" applyFont="1" applyAlignment="1">
      <alignment/>
    </xf>
    <xf numFmtId="0" fontId="4" fillId="0" borderId="0" xfId="58" applyFont="1">
      <alignment/>
      <protection/>
    </xf>
    <xf numFmtId="0" fontId="5" fillId="32" borderId="0" xfId="58" applyFont="1" applyFill="1">
      <alignment/>
      <protection/>
    </xf>
    <xf numFmtId="0" fontId="4" fillId="0" borderId="0" xfId="58" applyFont="1" applyFill="1">
      <alignment/>
      <protection/>
    </xf>
    <xf numFmtId="0" fontId="5" fillId="32" borderId="0" xfId="59" applyFont="1" applyFill="1">
      <alignment/>
      <protection/>
    </xf>
    <xf numFmtId="0" fontId="4" fillId="0" borderId="0" xfId="60" applyFont="1">
      <alignment/>
      <protection/>
    </xf>
    <xf numFmtId="0" fontId="4" fillId="0" borderId="0" xfId="60" applyFont="1" applyFill="1">
      <alignment/>
      <protection/>
    </xf>
    <xf numFmtId="0" fontId="0" fillId="0" borderId="0" xfId="0" applyAlignment="1">
      <alignment horizontal="center" wrapText="1"/>
    </xf>
    <xf numFmtId="0" fontId="4" fillId="0" borderId="0" xfId="62" applyFont="1">
      <alignment/>
      <protection/>
    </xf>
    <xf numFmtId="0" fontId="4" fillId="0" borderId="0" xfId="62" applyFont="1" applyFill="1">
      <alignment/>
      <protection/>
    </xf>
    <xf numFmtId="0" fontId="5" fillId="32" borderId="0" xfId="63" applyFont="1" applyFill="1">
      <alignment/>
      <protection/>
    </xf>
    <xf numFmtId="0" fontId="5" fillId="32" borderId="0" xfId="64" applyFont="1" applyFill="1">
      <alignment/>
      <protection/>
    </xf>
    <xf numFmtId="0" fontId="4" fillId="0" borderId="0" xfId="65" applyFont="1">
      <alignment/>
      <protection/>
    </xf>
    <xf numFmtId="0" fontId="4" fillId="0" borderId="0" xfId="65" applyFont="1" applyFill="1">
      <alignment/>
      <protection/>
    </xf>
    <xf numFmtId="0" fontId="4" fillId="0" borderId="0" xfId="57" applyFont="1">
      <alignment/>
      <protection/>
    </xf>
    <xf numFmtId="0" fontId="4" fillId="0" borderId="0" xfId="57" applyFont="1" applyFill="1">
      <alignment/>
      <protection/>
    </xf>
    <xf numFmtId="1" fontId="0" fillId="0" borderId="0" xfId="0" applyNumberFormat="1" applyAlignment="1">
      <alignment/>
    </xf>
    <xf numFmtId="0" fontId="4" fillId="30" borderId="0" xfId="53" applyFont="1" applyFill="1" applyAlignment="1" applyProtection="1">
      <alignment wrapText="1"/>
      <protection/>
    </xf>
    <xf numFmtId="0" fontId="4" fillId="0" borderId="0" xfId="58" applyFont="1" applyFill="1" applyAlignment="1">
      <alignment horizontal="right"/>
      <protection/>
    </xf>
    <xf numFmtId="18" fontId="11" fillId="30" borderId="0" xfId="0" applyNumberFormat="1" applyFont="1" applyFill="1" applyBorder="1" applyAlignment="1">
      <alignment wrapText="1"/>
    </xf>
    <xf numFmtId="0" fontId="11" fillId="30" borderId="0" xfId="0" applyFont="1" applyFill="1" applyBorder="1" applyAlignment="1">
      <alignment horizontal="center" wrapText="1"/>
    </xf>
    <xf numFmtId="171" fontId="0" fillId="0" borderId="0" xfId="0" applyNumberFormat="1" applyAlignment="1">
      <alignment horizontal="center" wrapText="1"/>
    </xf>
    <xf numFmtId="171" fontId="0" fillId="0" borderId="0" xfId="0" applyNumberFormat="1" applyAlignment="1">
      <alignment/>
    </xf>
    <xf numFmtId="0" fontId="4" fillId="32" borderId="0" xfId="60" applyFont="1" applyFill="1">
      <alignment/>
      <protection/>
    </xf>
    <xf numFmtId="0" fontId="14" fillId="0" borderId="0" xfId="0" applyFont="1" applyAlignment="1">
      <alignment horizontal="center" wrapText="1"/>
    </xf>
    <xf numFmtId="1" fontId="14" fillId="0" borderId="0" xfId="0" applyNumberFormat="1" applyFont="1" applyAlignment="1">
      <alignment horizontal="center" wrapText="1"/>
    </xf>
    <xf numFmtId="172" fontId="14" fillId="0" borderId="0" xfId="0" applyNumberFormat="1" applyFont="1" applyAlignment="1">
      <alignment horizontal="center" wrapText="1"/>
    </xf>
    <xf numFmtId="171" fontId="14" fillId="0" borderId="0" xfId="0" applyNumberFormat="1" applyFont="1" applyAlignment="1">
      <alignment horizontal="center" wrapText="1"/>
    </xf>
    <xf numFmtId="0" fontId="14" fillId="33" borderId="12" xfId="0" applyFont="1" applyFill="1" applyBorder="1" applyAlignment="1">
      <alignment horizontal="center" wrapText="1"/>
    </xf>
    <xf numFmtId="0" fontId="14" fillId="33" borderId="13" xfId="0" applyFont="1" applyFill="1" applyBorder="1" applyAlignment="1">
      <alignment horizontal="center" wrapText="1"/>
    </xf>
    <xf numFmtId="172" fontId="14" fillId="33" borderId="14" xfId="0" applyNumberFormat="1" applyFont="1" applyFill="1" applyBorder="1" applyAlignment="1">
      <alignment horizontal="center" wrapText="1"/>
    </xf>
    <xf numFmtId="0" fontId="15" fillId="33" borderId="0" xfId="0" applyFont="1" applyFill="1" applyAlignment="1">
      <alignment horizontal="center" wrapText="1"/>
    </xf>
    <xf numFmtId="172" fontId="15" fillId="33" borderId="0" xfId="0" applyNumberFormat="1" applyFont="1" applyFill="1" applyAlignment="1">
      <alignment horizontal="center" wrapText="1"/>
    </xf>
    <xf numFmtId="0" fontId="14" fillId="0" borderId="15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72" fontId="14" fillId="0" borderId="16" xfId="0" applyNumberFormat="1" applyFont="1" applyBorder="1" applyAlignment="1">
      <alignment/>
    </xf>
    <xf numFmtId="17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171" fontId="14" fillId="0" borderId="0" xfId="0" applyNumberFormat="1" applyFont="1" applyAlignment="1">
      <alignment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17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172" fontId="14" fillId="0" borderId="19" xfId="0" applyNumberFormat="1" applyFont="1" applyBorder="1" applyAlignment="1">
      <alignment/>
    </xf>
    <xf numFmtId="0" fontId="14" fillId="0" borderId="0" xfId="0" applyFont="1" applyAlignment="1">
      <alignment horizontal="left"/>
    </xf>
    <xf numFmtId="18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0" fontId="16" fillId="32" borderId="0" xfId="0" applyFont="1" applyFill="1" applyAlignment="1">
      <alignment/>
    </xf>
    <xf numFmtId="0" fontId="14" fillId="0" borderId="0" xfId="0" applyFont="1" applyAlignment="1">
      <alignment horizontal="right"/>
    </xf>
    <xf numFmtId="47" fontId="14" fillId="0" borderId="16" xfId="0" applyNumberFormat="1" applyFont="1" applyBorder="1" applyAlignment="1">
      <alignment/>
    </xf>
    <xf numFmtId="47" fontId="14" fillId="0" borderId="19" xfId="0" applyNumberFormat="1" applyFont="1" applyBorder="1" applyAlignment="1">
      <alignment/>
    </xf>
    <xf numFmtId="0" fontId="14" fillId="34" borderId="15" xfId="0" applyFont="1" applyFill="1" applyBorder="1" applyAlignment="1">
      <alignment horizontal="left"/>
    </xf>
    <xf numFmtId="0" fontId="14" fillId="34" borderId="0" xfId="0" applyFont="1" applyFill="1" applyBorder="1" applyAlignment="1">
      <alignment horizontal="left"/>
    </xf>
    <xf numFmtId="47" fontId="14" fillId="34" borderId="16" xfId="0" applyNumberFormat="1" applyFont="1" applyFill="1" applyBorder="1" applyAlignment="1">
      <alignment/>
    </xf>
    <xf numFmtId="0" fontId="4" fillId="0" borderId="0" xfId="60" applyFont="1" applyBorder="1" applyAlignment="1">
      <alignment horizontal="right"/>
      <protection/>
    </xf>
    <xf numFmtId="0" fontId="14" fillId="0" borderId="0" xfId="0" applyFont="1" applyBorder="1" applyAlignment="1">
      <alignment horizontal="right"/>
    </xf>
    <xf numFmtId="1" fontId="14" fillId="0" borderId="0" xfId="0" applyNumberFormat="1" applyFont="1" applyBorder="1" applyAlignment="1">
      <alignment horizontal="right"/>
    </xf>
    <xf numFmtId="0" fontId="4" fillId="0" borderId="0" xfId="60" applyFont="1" applyFill="1" applyBorder="1" applyAlignment="1">
      <alignment horizontal="right"/>
      <protection/>
    </xf>
    <xf numFmtId="0" fontId="14" fillId="33" borderId="12" xfId="0" applyFont="1" applyFill="1" applyBorder="1" applyAlignment="1">
      <alignment horizontal="right" wrapText="1"/>
    </xf>
    <xf numFmtId="0" fontId="14" fillId="33" borderId="13" xfId="0" applyFont="1" applyFill="1" applyBorder="1" applyAlignment="1">
      <alignment horizontal="right" wrapText="1"/>
    </xf>
    <xf numFmtId="1" fontId="14" fillId="33" borderId="13" xfId="0" applyNumberFormat="1" applyFont="1" applyFill="1" applyBorder="1" applyAlignment="1">
      <alignment horizontal="right" wrapText="1"/>
    </xf>
    <xf numFmtId="172" fontId="14" fillId="33" borderId="14" xfId="0" applyNumberFormat="1" applyFont="1" applyFill="1" applyBorder="1" applyAlignment="1">
      <alignment horizontal="right" wrapText="1"/>
    </xf>
    <xf numFmtId="47" fontId="14" fillId="0" borderId="16" xfId="0" applyNumberFormat="1" applyFont="1" applyBorder="1" applyAlignment="1">
      <alignment horizontal="right"/>
    </xf>
    <xf numFmtId="0" fontId="4" fillId="30" borderId="15" xfId="53" applyFont="1" applyFill="1" applyBorder="1" applyAlignment="1" applyProtection="1">
      <alignment horizontal="left" wrapText="1"/>
      <protection/>
    </xf>
    <xf numFmtId="172" fontId="14" fillId="0" borderId="16" xfId="0" applyNumberFormat="1" applyFont="1" applyBorder="1" applyAlignment="1">
      <alignment horizontal="right"/>
    </xf>
    <xf numFmtId="0" fontId="4" fillId="0" borderId="15" xfId="58" applyFont="1" applyBorder="1" applyAlignment="1">
      <alignment horizontal="left"/>
      <protection/>
    </xf>
    <xf numFmtId="0" fontId="4" fillId="0" borderId="15" xfId="57" applyFont="1" applyBorder="1" applyAlignment="1">
      <alignment horizontal="left"/>
      <protection/>
    </xf>
    <xf numFmtId="0" fontId="4" fillId="0" borderId="15" xfId="58" applyFont="1" applyFill="1" applyBorder="1" applyAlignment="1">
      <alignment horizontal="left"/>
      <protection/>
    </xf>
    <xf numFmtId="0" fontId="4" fillId="0" borderId="15" xfId="65" applyFont="1" applyBorder="1" applyAlignment="1">
      <alignment horizontal="left"/>
      <protection/>
    </xf>
    <xf numFmtId="0" fontId="4" fillId="0" borderId="15" xfId="65" applyFont="1" applyFill="1" applyBorder="1" applyAlignment="1">
      <alignment horizontal="left"/>
      <protection/>
    </xf>
    <xf numFmtId="0" fontId="4" fillId="0" borderId="15" xfId="62" applyFont="1" applyBorder="1" applyAlignment="1">
      <alignment horizontal="left"/>
      <protection/>
    </xf>
    <xf numFmtId="0" fontId="4" fillId="0" borderId="15" xfId="62" applyFont="1" applyFill="1" applyBorder="1" applyAlignment="1">
      <alignment horizontal="left"/>
      <protection/>
    </xf>
    <xf numFmtId="0" fontId="4" fillId="0" borderId="17" xfId="57" applyFont="1" applyFill="1" applyBorder="1" applyAlignment="1">
      <alignment horizontal="left"/>
      <protection/>
    </xf>
    <xf numFmtId="0" fontId="14" fillId="0" borderId="18" xfId="0" applyFont="1" applyBorder="1" applyAlignment="1">
      <alignment horizontal="right"/>
    </xf>
    <xf numFmtId="1" fontId="14" fillId="0" borderId="18" xfId="0" applyNumberFormat="1" applyFont="1" applyBorder="1" applyAlignment="1">
      <alignment horizontal="right"/>
    </xf>
    <xf numFmtId="172" fontId="14" fillId="0" borderId="19" xfId="0" applyNumberFormat="1" applyFont="1" applyBorder="1" applyAlignment="1">
      <alignment horizontal="right"/>
    </xf>
    <xf numFmtId="172" fontId="14" fillId="34" borderId="16" xfId="0" applyNumberFormat="1" applyFont="1" applyFill="1" applyBorder="1" applyAlignment="1">
      <alignment/>
    </xf>
    <xf numFmtId="0" fontId="4" fillId="34" borderId="15" xfId="58" applyFont="1" applyFill="1" applyBorder="1" applyAlignment="1">
      <alignment horizontal="left"/>
      <protection/>
    </xf>
    <xf numFmtId="0" fontId="4" fillId="34" borderId="0" xfId="60" applyFont="1" applyFill="1" applyBorder="1" applyAlignment="1">
      <alignment horizontal="right"/>
      <protection/>
    </xf>
    <xf numFmtId="0" fontId="14" fillId="34" borderId="0" xfId="0" applyFont="1" applyFill="1" applyBorder="1" applyAlignment="1">
      <alignment horizontal="right"/>
    </xf>
    <xf numFmtId="1" fontId="14" fillId="34" borderId="0" xfId="0" applyNumberFormat="1" applyFont="1" applyFill="1" applyBorder="1" applyAlignment="1">
      <alignment horizontal="right"/>
    </xf>
    <xf numFmtId="172" fontId="14" fillId="34" borderId="16" xfId="0" applyNumberFormat="1" applyFont="1" applyFill="1" applyBorder="1" applyAlignment="1">
      <alignment horizontal="right"/>
    </xf>
    <xf numFmtId="0" fontId="4" fillId="34" borderId="0" xfId="58" applyFont="1" applyFill="1">
      <alignment/>
      <protection/>
    </xf>
    <xf numFmtId="0" fontId="4" fillId="34" borderId="0" xfId="60" applyFont="1" applyFill="1">
      <alignment/>
      <protection/>
    </xf>
    <xf numFmtId="0" fontId="14" fillId="34" borderId="0" xfId="0" applyFont="1" applyFill="1" applyAlignment="1">
      <alignment/>
    </xf>
    <xf numFmtId="1" fontId="14" fillId="34" borderId="0" xfId="0" applyNumberFormat="1" applyFont="1" applyFill="1" applyAlignment="1">
      <alignment/>
    </xf>
    <xf numFmtId="172" fontId="14" fillId="34" borderId="0" xfId="0" applyNumberFormat="1" applyFont="1" applyFill="1" applyAlignment="1">
      <alignment/>
    </xf>
    <xf numFmtId="171" fontId="14" fillId="34" borderId="0" xfId="0" applyNumberFormat="1" applyFont="1" applyFill="1" applyAlignment="1">
      <alignment/>
    </xf>
    <xf numFmtId="171" fontId="0" fillId="34" borderId="0" xfId="0" applyNumberFormat="1" applyFill="1" applyAlignment="1">
      <alignment/>
    </xf>
    <xf numFmtId="0" fontId="12" fillId="31" borderId="0" xfId="0" applyFont="1" applyFill="1" applyAlignment="1">
      <alignment horizontal="center" wrapText="1"/>
    </xf>
    <xf numFmtId="18" fontId="11" fillId="30" borderId="0" xfId="0" applyNumberFormat="1" applyFont="1" applyFill="1" applyAlignment="1">
      <alignment wrapText="1"/>
    </xf>
    <xf numFmtId="0" fontId="11" fillId="30" borderId="0" xfId="0" applyFont="1" applyFill="1" applyAlignment="1">
      <alignment horizontal="center" wrapText="1"/>
    </xf>
    <xf numFmtId="0" fontId="1" fillId="0" borderId="0" xfId="0" applyFont="1" applyAlignment="1">
      <alignment/>
    </xf>
    <xf numFmtId="0" fontId="11" fillId="30" borderId="0" xfId="0" applyFont="1" applyFill="1" applyAlignment="1">
      <alignment wrapText="1"/>
    </xf>
    <xf numFmtId="2" fontId="0" fillId="0" borderId="0" xfId="0" applyNumberFormat="1" applyAlignment="1">
      <alignment/>
    </xf>
    <xf numFmtId="171" fontId="14" fillId="0" borderId="0" xfId="0" applyNumberFormat="1" applyFont="1" applyAlignment="1">
      <alignment horizontal="center"/>
    </xf>
    <xf numFmtId="170" fontId="13" fillId="0" borderId="0" xfId="0" applyNumberFormat="1" applyFont="1" applyAlignment="1">
      <alignment/>
    </xf>
    <xf numFmtId="172" fontId="14" fillId="0" borderId="0" xfId="0" applyNumberFormat="1" applyFont="1" applyAlignment="1">
      <alignment horizontal="right"/>
    </xf>
    <xf numFmtId="171" fontId="15" fillId="33" borderId="0" xfId="0" applyNumberFormat="1" applyFont="1" applyFill="1" applyAlignment="1">
      <alignment horizontal="center" wrapText="1"/>
    </xf>
    <xf numFmtId="0" fontId="12" fillId="31" borderId="0" xfId="0" applyFont="1" applyFill="1" applyAlignment="1">
      <alignment horizontal="center" wrapText="1"/>
    </xf>
    <xf numFmtId="0" fontId="12" fillId="31" borderId="20" xfId="0" applyFont="1" applyFill="1" applyBorder="1" applyAlignment="1">
      <alignment horizontal="center" wrapText="1"/>
    </xf>
    <xf numFmtId="0" fontId="12" fillId="31" borderId="21" xfId="0" applyFont="1" applyFill="1" applyBorder="1" applyAlignment="1">
      <alignment horizontal="center" wrapText="1"/>
    </xf>
    <xf numFmtId="0" fontId="12" fillId="31" borderId="22" xfId="0" applyFont="1" applyFill="1" applyBorder="1" applyAlignment="1">
      <alignment horizontal="center" wrapText="1"/>
    </xf>
    <xf numFmtId="0" fontId="12" fillId="31" borderId="0" xfId="0" applyFont="1" applyFill="1" applyAlignment="1">
      <alignment horizontal="center" wrapText="1"/>
    </xf>
    <xf numFmtId="0" fontId="11" fillId="0" borderId="0" xfId="0" applyFont="1" applyFill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tabSelected="1" zoomScalePageLayoutView="0" workbookViewId="0" topLeftCell="A32">
      <selection activeCell="E66" sqref="E66:E67"/>
    </sheetView>
  </sheetViews>
  <sheetFormatPr defaultColWidth="8.875" defaultRowHeight="15.75"/>
  <cols>
    <col min="1" max="1" width="27.625" style="53" customWidth="1"/>
    <col min="2" max="2" width="9.00390625" style="53" customWidth="1"/>
    <col min="3" max="3" width="11.375" style="53" bestFit="1" customWidth="1"/>
    <col min="4" max="4" width="9.125" style="54" customWidth="1"/>
    <col min="5" max="5" width="9.50390625" style="52" customWidth="1"/>
    <col min="6" max="6" width="9.00390625" style="55" customWidth="1"/>
    <col min="7" max="7" width="9.00390625" style="38" customWidth="1"/>
    <col min="8" max="9" width="9.00390625" style="53" customWidth="1"/>
    <col min="10" max="10" width="32.00390625" style="53" customWidth="1"/>
    <col min="11" max="14" width="9.00390625" style="53" customWidth="1"/>
    <col min="15" max="15" width="31.625" style="53" customWidth="1"/>
    <col min="16" max="19" width="9.00390625" style="53" customWidth="1"/>
    <col min="20" max="20" width="32.50390625" style="53" customWidth="1"/>
    <col min="21" max="24" width="9.00390625" style="53" customWidth="1"/>
  </cols>
  <sheetData>
    <row r="1" spans="1:24" s="23" customFormat="1" ht="41.25" customHeight="1">
      <c r="A1" s="40"/>
      <c r="B1" s="40" t="s">
        <v>51</v>
      </c>
      <c r="C1" s="40" t="s">
        <v>49</v>
      </c>
      <c r="D1" s="41" t="s">
        <v>96</v>
      </c>
      <c r="E1" s="42" t="s">
        <v>50</v>
      </c>
      <c r="F1" s="43" t="s">
        <v>133</v>
      </c>
      <c r="G1" s="43" t="s">
        <v>134</v>
      </c>
      <c r="H1" s="40" t="s">
        <v>130</v>
      </c>
      <c r="I1" s="40"/>
      <c r="J1" s="44" t="s">
        <v>125</v>
      </c>
      <c r="K1" s="45" t="s">
        <v>51</v>
      </c>
      <c r="L1" s="45" t="s">
        <v>49</v>
      </c>
      <c r="M1" s="46" t="s">
        <v>50</v>
      </c>
      <c r="N1" s="40"/>
      <c r="O1" s="44" t="s">
        <v>126</v>
      </c>
      <c r="P1" s="45" t="s">
        <v>51</v>
      </c>
      <c r="Q1" s="45" t="s">
        <v>49</v>
      </c>
      <c r="R1" s="46" t="s">
        <v>50</v>
      </c>
      <c r="S1" s="40"/>
      <c r="T1" s="76" t="s">
        <v>127</v>
      </c>
      <c r="U1" s="77" t="s">
        <v>51</v>
      </c>
      <c r="V1" s="77" t="s">
        <v>49</v>
      </c>
      <c r="W1" s="78" t="s">
        <v>96</v>
      </c>
      <c r="X1" s="79" t="s">
        <v>50</v>
      </c>
    </row>
    <row r="2" spans="1:24" s="23" customFormat="1" ht="18" customHeight="1">
      <c r="A2" s="47" t="s">
        <v>118</v>
      </c>
      <c r="B2" s="116">
        <f aca="true" t="shared" si="0" ref="B2:G2">SUM(B4:B58)/51</f>
        <v>48.09803921568628</v>
      </c>
      <c r="C2" s="116">
        <f t="shared" si="0"/>
        <v>79.50980392156863</v>
      </c>
      <c r="D2" s="116">
        <f t="shared" si="0"/>
        <v>10.115021050006215</v>
      </c>
      <c r="E2" s="48">
        <f t="shared" si="0"/>
        <v>0.00538442874404111</v>
      </c>
      <c r="F2" s="116">
        <f t="shared" si="0"/>
        <v>3.0969871715697415</v>
      </c>
      <c r="G2" s="116">
        <f t="shared" si="0"/>
        <v>5.578173279350207</v>
      </c>
      <c r="H2" s="40"/>
      <c r="I2" s="40"/>
      <c r="J2" s="49" t="s">
        <v>78</v>
      </c>
      <c r="K2" s="50">
        <v>64</v>
      </c>
      <c r="L2" s="50">
        <v>96</v>
      </c>
      <c r="M2" s="67">
        <v>0.004278673835125447</v>
      </c>
      <c r="N2" s="52"/>
      <c r="O2" s="56" t="s">
        <v>92</v>
      </c>
      <c r="P2" s="50">
        <v>63</v>
      </c>
      <c r="Q2" s="50">
        <v>130</v>
      </c>
      <c r="R2" s="67">
        <v>0.005208333333333333</v>
      </c>
      <c r="S2" s="40"/>
      <c r="T2" s="49" t="s">
        <v>92</v>
      </c>
      <c r="U2" s="73">
        <v>63</v>
      </c>
      <c r="V2" s="73">
        <v>130</v>
      </c>
      <c r="W2" s="74">
        <f>(V2*6)/U2</f>
        <v>12.380952380952381</v>
      </c>
      <c r="X2" s="80">
        <v>0.005208333333333333</v>
      </c>
    </row>
    <row r="3" spans="1:24" s="23" customFormat="1" ht="16.5" customHeight="1">
      <c r="A3" s="26" t="s">
        <v>106</v>
      </c>
      <c r="B3" s="40"/>
      <c r="C3" s="40"/>
      <c r="D3" s="41"/>
      <c r="E3" s="42"/>
      <c r="F3" s="43"/>
      <c r="G3" s="37"/>
      <c r="H3" s="40"/>
      <c r="I3" s="40"/>
      <c r="J3" s="56" t="s">
        <v>84</v>
      </c>
      <c r="K3" s="50">
        <v>63</v>
      </c>
      <c r="L3" s="50">
        <v>95</v>
      </c>
      <c r="M3" s="67">
        <v>0.004285714285714286</v>
      </c>
      <c r="N3" s="52"/>
      <c r="O3" s="49" t="s">
        <v>101</v>
      </c>
      <c r="P3" s="50">
        <v>60</v>
      </c>
      <c r="Q3" s="50">
        <v>99</v>
      </c>
      <c r="R3" s="51">
        <v>0.004947916666666666</v>
      </c>
      <c r="S3" s="40"/>
      <c r="T3" s="81" t="s">
        <v>66</v>
      </c>
      <c r="U3" s="72">
        <v>41</v>
      </c>
      <c r="V3" s="73">
        <v>82</v>
      </c>
      <c r="W3" s="74">
        <v>12</v>
      </c>
      <c r="X3" s="82">
        <v>0.005116033755274261</v>
      </c>
    </row>
    <row r="4" spans="1:24" ht="15.75">
      <c r="A4" s="24" t="s">
        <v>97</v>
      </c>
      <c r="B4" s="53">
        <v>49</v>
      </c>
      <c r="C4" s="53">
        <f>SDC!B84</f>
        <v>82</v>
      </c>
      <c r="D4" s="54">
        <f>((C4*6)/B4)</f>
        <v>10.040816326530612</v>
      </c>
      <c r="E4" s="52">
        <f>SDC!$L$85</f>
        <v>0.005529184247538677</v>
      </c>
      <c r="F4" s="55">
        <f>SDC!J86</f>
        <v>2.225609756097561</v>
      </c>
      <c r="G4" s="38">
        <f>SDC!K106</f>
        <v>4.21875</v>
      </c>
      <c r="H4" s="53">
        <v>1</v>
      </c>
      <c r="J4" s="49" t="s">
        <v>61</v>
      </c>
      <c r="K4" s="50">
        <v>35</v>
      </c>
      <c r="L4" s="50">
        <v>70</v>
      </c>
      <c r="M4" s="67">
        <v>0.004487976782752901</v>
      </c>
      <c r="N4" s="52"/>
      <c r="O4" s="56" t="s">
        <v>91</v>
      </c>
      <c r="P4" s="50">
        <v>66</v>
      </c>
      <c r="Q4" s="50">
        <v>99</v>
      </c>
      <c r="R4" s="67">
        <v>0.004824561403508774</v>
      </c>
      <c r="T4" s="83" t="s">
        <v>79</v>
      </c>
      <c r="U4" s="72">
        <v>40</v>
      </c>
      <c r="V4" s="73">
        <v>80</v>
      </c>
      <c r="W4" s="74">
        <v>12</v>
      </c>
      <c r="X4" s="82">
        <v>0.004960317460317459</v>
      </c>
    </row>
    <row r="5" spans="1:24" ht="15.75">
      <c r="A5" s="24" t="s">
        <v>98</v>
      </c>
      <c r="B5" s="53">
        <v>59</v>
      </c>
      <c r="C5" s="53">
        <f>'DC'!B91</f>
        <v>89</v>
      </c>
      <c r="D5" s="54">
        <f aca="true" t="shared" si="1" ref="D5:D14">(C5*6)/B5</f>
        <v>9.05084745762712</v>
      </c>
      <c r="E5" s="52">
        <f>'DC'!L92</f>
        <v>0.005539591315453385</v>
      </c>
      <c r="F5" s="55">
        <f>'DC'!J93</f>
        <v>1.8764044943820224</v>
      </c>
      <c r="G5" s="38">
        <f>'DC'!K114</f>
        <v>2.8529411764705883</v>
      </c>
      <c r="H5" s="53">
        <v>1</v>
      </c>
      <c r="J5" s="49" t="s">
        <v>76</v>
      </c>
      <c r="K5" s="50">
        <v>44</v>
      </c>
      <c r="L5" s="50">
        <v>66</v>
      </c>
      <c r="M5" s="67">
        <v>0.004497354497354495</v>
      </c>
      <c r="N5" s="52"/>
      <c r="O5" s="49" t="s">
        <v>69</v>
      </c>
      <c r="P5" s="50">
        <v>58</v>
      </c>
      <c r="Q5" s="50">
        <v>97</v>
      </c>
      <c r="R5" s="51">
        <v>0.004713356973995271</v>
      </c>
      <c r="T5" s="84" t="s">
        <v>116</v>
      </c>
      <c r="U5" s="73">
        <v>40</v>
      </c>
      <c r="V5" s="73">
        <v>80</v>
      </c>
      <c r="W5" s="74">
        <v>12</v>
      </c>
      <c r="X5" s="82">
        <v>0.005555555555555555</v>
      </c>
    </row>
    <row r="6" spans="1:24" ht="15.75">
      <c r="A6" s="24" t="s">
        <v>99</v>
      </c>
      <c r="B6" s="53">
        <v>50</v>
      </c>
      <c r="C6" s="53">
        <f>Peachtree!B84</f>
        <v>82</v>
      </c>
      <c r="D6" s="54">
        <f t="shared" si="1"/>
        <v>9.84</v>
      </c>
      <c r="E6" s="52">
        <f>Peachtree!L85</f>
        <v>0.0049929676511955</v>
      </c>
      <c r="F6" s="55">
        <f>Peachtree!J86</f>
        <v>1.6646341463414633</v>
      </c>
      <c r="G6" s="38">
        <f>Peachtree!K108</f>
        <v>4.027777777777778</v>
      </c>
      <c r="H6" s="53">
        <v>1</v>
      </c>
      <c r="J6" s="56" t="s">
        <v>90</v>
      </c>
      <c r="K6" s="50">
        <v>44</v>
      </c>
      <c r="L6" s="50">
        <v>77</v>
      </c>
      <c r="M6" s="67">
        <v>0.004551426426426427</v>
      </c>
      <c r="N6" s="52"/>
      <c r="O6" s="49" t="s">
        <v>78</v>
      </c>
      <c r="P6" s="50">
        <v>64</v>
      </c>
      <c r="Q6" s="50">
        <v>96</v>
      </c>
      <c r="R6" s="51">
        <v>0.004278673835125447</v>
      </c>
      <c r="T6" s="83" t="s">
        <v>65</v>
      </c>
      <c r="U6" s="72">
        <v>38</v>
      </c>
      <c r="V6" s="73">
        <v>76</v>
      </c>
      <c r="W6" s="74">
        <v>12</v>
      </c>
      <c r="X6" s="82">
        <v>0.006126331811263318</v>
      </c>
    </row>
    <row r="7" spans="1:24" ht="15.75">
      <c r="A7" s="25" t="s">
        <v>100</v>
      </c>
      <c r="B7" s="53">
        <v>38</v>
      </c>
      <c r="C7" s="53">
        <f>Bayou!B62</f>
        <v>60</v>
      </c>
      <c r="D7" s="54">
        <f t="shared" si="1"/>
        <v>9.473684210526315</v>
      </c>
      <c r="E7" s="52">
        <f>Bayou!L63</f>
        <v>0.006285919540229883</v>
      </c>
      <c r="F7" s="55">
        <f>Bayou!J64</f>
        <v>2.1166666666666667</v>
      </c>
      <c r="G7" s="38">
        <f>Bayou!K85</f>
        <v>2.6470588235294117</v>
      </c>
      <c r="H7" s="53">
        <v>1</v>
      </c>
      <c r="J7" s="49" t="s">
        <v>58</v>
      </c>
      <c r="K7" s="50">
        <v>50</v>
      </c>
      <c r="L7" s="50">
        <v>84</v>
      </c>
      <c r="M7" s="67">
        <v>0.004672496570644719</v>
      </c>
      <c r="N7" s="52"/>
      <c r="O7" s="56" t="s">
        <v>83</v>
      </c>
      <c r="P7" s="50">
        <v>63</v>
      </c>
      <c r="Q7" s="50">
        <v>95</v>
      </c>
      <c r="R7" s="67">
        <v>0.0047327898550724645</v>
      </c>
      <c r="T7" s="49" t="s">
        <v>131</v>
      </c>
      <c r="U7" s="73">
        <v>38</v>
      </c>
      <c r="V7" s="73">
        <v>76</v>
      </c>
      <c r="W7" s="74">
        <v>12</v>
      </c>
      <c r="X7" s="82">
        <v>0.006354642313546425</v>
      </c>
    </row>
    <row r="8" spans="1:24" ht="15.75">
      <c r="A8" s="24" t="s">
        <v>101</v>
      </c>
      <c r="B8" s="53">
        <v>60</v>
      </c>
      <c r="C8" s="53">
        <f>KC!B101</f>
        <v>99</v>
      </c>
      <c r="D8" s="54">
        <f t="shared" si="1"/>
        <v>9.9</v>
      </c>
      <c r="E8" s="52">
        <f>KC!L102</f>
        <v>0.004947916666666666</v>
      </c>
      <c r="F8" s="55">
        <f>KC!J103</f>
        <v>2.611111111111111</v>
      </c>
      <c r="G8" s="38">
        <f>KC!K124</f>
        <v>5.088235294117647</v>
      </c>
      <c r="H8" s="53">
        <v>1</v>
      </c>
      <c r="J8" s="49" t="s">
        <v>69</v>
      </c>
      <c r="K8" s="50">
        <v>58</v>
      </c>
      <c r="L8" s="50">
        <v>97</v>
      </c>
      <c r="M8" s="67">
        <v>0.004713356973995271</v>
      </c>
      <c r="N8" s="52"/>
      <c r="O8" s="56" t="s">
        <v>84</v>
      </c>
      <c r="P8" s="50">
        <v>63</v>
      </c>
      <c r="Q8" s="50">
        <v>95</v>
      </c>
      <c r="R8" s="67">
        <v>0.004285714285714286</v>
      </c>
      <c r="T8" s="85" t="s">
        <v>61</v>
      </c>
      <c r="U8" s="75">
        <v>35</v>
      </c>
      <c r="V8" s="73">
        <v>70</v>
      </c>
      <c r="W8" s="74">
        <v>12</v>
      </c>
      <c r="X8" s="82">
        <v>0.004487976782752901</v>
      </c>
    </row>
    <row r="9" spans="1:24" ht="15.75">
      <c r="A9" s="24" t="s">
        <v>102</v>
      </c>
      <c r="B9" s="53">
        <v>48</v>
      </c>
      <c r="C9" s="53">
        <f>BAE!B83</f>
        <v>80</v>
      </c>
      <c r="D9" s="54">
        <f t="shared" si="1"/>
        <v>10</v>
      </c>
      <c r="E9" s="52">
        <f>BAE!L84</f>
        <v>0.005303030303030303</v>
      </c>
      <c r="F9" s="55">
        <f>BAE!J85</f>
        <v>2.54320987654321</v>
      </c>
      <c r="G9" s="38">
        <f>BAE!K106</f>
        <v>5.882352941176471</v>
      </c>
      <c r="H9" s="53">
        <v>1</v>
      </c>
      <c r="J9" s="56" t="s">
        <v>83</v>
      </c>
      <c r="K9" s="50">
        <v>63</v>
      </c>
      <c r="L9" s="50">
        <v>95</v>
      </c>
      <c r="M9" s="67">
        <v>0.0047327898550724645</v>
      </c>
      <c r="N9" s="52"/>
      <c r="O9" s="49" t="s">
        <v>108</v>
      </c>
      <c r="P9" s="50">
        <v>56</v>
      </c>
      <c r="Q9" s="50">
        <v>94</v>
      </c>
      <c r="R9" s="51">
        <v>0.005318986568986569</v>
      </c>
      <c r="T9" s="86" t="s">
        <v>114</v>
      </c>
      <c r="U9" s="73">
        <v>31</v>
      </c>
      <c r="V9" s="73">
        <v>62</v>
      </c>
      <c r="W9" s="74">
        <v>12</v>
      </c>
      <c r="X9" s="82">
        <v>0.0054967043314500955</v>
      </c>
    </row>
    <row r="10" spans="1:24" ht="15.75">
      <c r="A10" s="24" t="s">
        <v>103</v>
      </c>
      <c r="B10" s="53">
        <v>44</v>
      </c>
      <c r="C10" s="53">
        <f>FLR!B76</f>
        <v>74</v>
      </c>
      <c r="D10" s="54">
        <f t="shared" si="1"/>
        <v>10.090909090909092</v>
      </c>
      <c r="E10" s="52">
        <f>FLR!L77</f>
        <v>0.00534037558685446</v>
      </c>
      <c r="F10" s="55">
        <f>FLR!J78</f>
        <v>2.824324324324324</v>
      </c>
      <c r="G10" s="38">
        <f>FLR!K97</f>
        <v>4.966666666666667</v>
      </c>
      <c r="H10" s="53">
        <v>1</v>
      </c>
      <c r="J10" s="49" t="s">
        <v>104</v>
      </c>
      <c r="K10" s="50">
        <v>61</v>
      </c>
      <c r="L10" s="50">
        <v>92</v>
      </c>
      <c r="M10" s="67">
        <v>0.004783083645443195</v>
      </c>
      <c r="N10" s="52"/>
      <c r="O10" s="49" t="s">
        <v>82</v>
      </c>
      <c r="P10" s="50">
        <v>55</v>
      </c>
      <c r="Q10" s="50">
        <v>94</v>
      </c>
      <c r="R10" s="67">
        <v>0.004807098765432098</v>
      </c>
      <c r="T10" s="86" t="s">
        <v>110</v>
      </c>
      <c r="U10" s="73">
        <v>29</v>
      </c>
      <c r="V10" s="73">
        <v>58</v>
      </c>
      <c r="W10" s="74">
        <v>12</v>
      </c>
      <c r="X10" s="82">
        <v>0.005416666666666669</v>
      </c>
    </row>
    <row r="11" spans="1:24" ht="15.75">
      <c r="A11" s="24" t="s">
        <v>104</v>
      </c>
      <c r="B11" s="53">
        <v>61</v>
      </c>
      <c r="C11" s="53">
        <f>OR!B94</f>
        <v>92</v>
      </c>
      <c r="D11" s="54">
        <f t="shared" si="1"/>
        <v>9.049180327868852</v>
      </c>
      <c r="E11" s="52">
        <f>OR!L95</f>
        <v>0.004783083645443195</v>
      </c>
      <c r="F11" s="55">
        <f>WPI!J63</f>
        <v>2.2711864406779663</v>
      </c>
      <c r="G11" s="38">
        <f>OR!K119</f>
        <v>3.973684210526316</v>
      </c>
      <c r="H11" s="53">
        <v>1</v>
      </c>
      <c r="J11" s="49" t="s">
        <v>82</v>
      </c>
      <c r="K11" s="50">
        <v>55</v>
      </c>
      <c r="L11" s="50">
        <v>94</v>
      </c>
      <c r="M11" s="67">
        <v>0.004807098765432098</v>
      </c>
      <c r="N11" s="52"/>
      <c r="O11" s="49" t="s">
        <v>104</v>
      </c>
      <c r="P11" s="50">
        <v>61</v>
      </c>
      <c r="Q11" s="50">
        <v>92</v>
      </c>
      <c r="R11" s="51">
        <v>0.004783083645443195</v>
      </c>
      <c r="T11" s="85" t="s">
        <v>71</v>
      </c>
      <c r="U11" s="75">
        <v>28</v>
      </c>
      <c r="V11" s="73">
        <v>56</v>
      </c>
      <c r="W11" s="74">
        <v>12</v>
      </c>
      <c r="X11" s="82">
        <v>0.005119825708061003</v>
      </c>
    </row>
    <row r="12" spans="1:24" ht="15" customHeight="1">
      <c r="A12" s="24" t="s">
        <v>105</v>
      </c>
      <c r="B12" s="53">
        <v>61</v>
      </c>
      <c r="C12" s="53">
        <f>NJ!B94</f>
        <v>92</v>
      </c>
      <c r="D12" s="54">
        <f t="shared" si="1"/>
        <v>9.049180327868852</v>
      </c>
      <c r="E12" s="52">
        <f>NJ!L95</f>
        <v>0.0052434456928838954</v>
      </c>
      <c r="F12" s="55">
        <f>NJ!J96</f>
        <v>2.8206521739130435</v>
      </c>
      <c r="G12" s="38">
        <f>NJ!K117</f>
        <v>6.235294117647059</v>
      </c>
      <c r="H12" s="53">
        <v>1</v>
      </c>
      <c r="J12" s="69" t="s">
        <v>73</v>
      </c>
      <c r="K12" s="70">
        <v>48</v>
      </c>
      <c r="L12" s="70">
        <v>88</v>
      </c>
      <c r="M12" s="71">
        <v>0.004812091503267973</v>
      </c>
      <c r="N12" s="52"/>
      <c r="O12" s="49" t="s">
        <v>75</v>
      </c>
      <c r="P12" s="50">
        <v>55</v>
      </c>
      <c r="Q12" s="50">
        <v>92</v>
      </c>
      <c r="R12" s="51">
        <v>0.00485330836454432</v>
      </c>
      <c r="T12" s="49" t="s">
        <v>94</v>
      </c>
      <c r="U12" s="73">
        <v>38</v>
      </c>
      <c r="V12" s="73">
        <v>76</v>
      </c>
      <c r="W12" s="74">
        <f>(V12*6)/U12</f>
        <v>12</v>
      </c>
      <c r="X12" s="80">
        <v>0.0056212462462462455</v>
      </c>
    </row>
    <row r="13" spans="1:24" ht="15.75">
      <c r="A13" s="53" t="s">
        <v>131</v>
      </c>
      <c r="B13" s="53">
        <v>38</v>
      </c>
      <c r="C13" s="53">
        <f>Traverse!B78</f>
        <v>76</v>
      </c>
      <c r="D13" s="54">
        <f t="shared" si="1"/>
        <v>12</v>
      </c>
      <c r="E13" s="52">
        <f>Traverse!L79</f>
        <v>0.006354642313546425</v>
      </c>
      <c r="F13" s="55">
        <f>Traverse!J80</f>
        <v>2.2039473684210527</v>
      </c>
      <c r="G13" s="38">
        <f>Traverse!K100</f>
        <v>3.9375</v>
      </c>
      <c r="H13" s="53">
        <v>1</v>
      </c>
      <c r="J13" s="56" t="s">
        <v>91</v>
      </c>
      <c r="K13" s="50">
        <v>66</v>
      </c>
      <c r="L13" s="50">
        <v>99</v>
      </c>
      <c r="M13" s="67">
        <v>0.004824561403508774</v>
      </c>
      <c r="N13" s="52"/>
      <c r="O13" s="49" t="s">
        <v>111</v>
      </c>
      <c r="P13" s="50">
        <v>50</v>
      </c>
      <c r="Q13" s="50">
        <v>92</v>
      </c>
      <c r="R13" s="51">
        <v>0.005017166042446939</v>
      </c>
      <c r="T13" s="83" t="s">
        <v>77</v>
      </c>
      <c r="U13" s="72">
        <v>34</v>
      </c>
      <c r="V13" s="73">
        <v>63</v>
      </c>
      <c r="W13" s="74">
        <v>11.117647058823529</v>
      </c>
      <c r="X13" s="82">
        <v>0.006041666666666664</v>
      </c>
    </row>
    <row r="14" spans="1:24" ht="15.75">
      <c r="A14" s="53" t="s">
        <v>132</v>
      </c>
      <c r="B14" s="53">
        <v>40</v>
      </c>
      <c r="C14" s="53">
        <f>Kettering!B76</f>
        <v>74</v>
      </c>
      <c r="D14" s="54">
        <f t="shared" si="1"/>
        <v>11.1</v>
      </c>
      <c r="E14" s="52">
        <f>Kettering!L77</f>
        <v>0.006817292644757433</v>
      </c>
      <c r="F14" s="55">
        <f>Kettering!J78</f>
        <v>3.108108108108108</v>
      </c>
      <c r="G14" s="38">
        <f>Kettering!K99</f>
        <v>6.529411764705882</v>
      </c>
      <c r="H14" s="53">
        <v>1</v>
      </c>
      <c r="J14" s="49" t="s">
        <v>81</v>
      </c>
      <c r="K14" s="50">
        <v>52</v>
      </c>
      <c r="L14" s="50">
        <v>87</v>
      </c>
      <c r="M14" s="67">
        <v>0.004827643908969209</v>
      </c>
      <c r="N14" s="52"/>
      <c r="O14" s="49" t="s">
        <v>105</v>
      </c>
      <c r="P14" s="50">
        <v>61</v>
      </c>
      <c r="Q14" s="50">
        <v>92</v>
      </c>
      <c r="R14" s="51">
        <v>0.0052434456928838954</v>
      </c>
      <c r="T14" s="49" t="s">
        <v>132</v>
      </c>
      <c r="U14" s="73">
        <v>40</v>
      </c>
      <c r="V14" s="73">
        <v>74</v>
      </c>
      <c r="W14" s="74">
        <v>11.1</v>
      </c>
      <c r="X14" s="82">
        <v>0.006817292644757433</v>
      </c>
    </row>
    <row r="15" spans="1:24" ht="15.75">
      <c r="A15" s="27" t="s">
        <v>107</v>
      </c>
      <c r="J15" s="49" t="s">
        <v>75</v>
      </c>
      <c r="K15" s="50">
        <v>55</v>
      </c>
      <c r="L15" s="50">
        <v>92</v>
      </c>
      <c r="M15" s="67">
        <v>0.00485330836454432</v>
      </c>
      <c r="N15" s="52"/>
      <c r="O15" s="49" t="s">
        <v>74</v>
      </c>
      <c r="P15" s="50">
        <v>60</v>
      </c>
      <c r="Q15" s="50">
        <v>90</v>
      </c>
      <c r="R15" s="51">
        <v>0.005160984848484849</v>
      </c>
      <c r="T15" s="83" t="s">
        <v>60</v>
      </c>
      <c r="U15" s="72">
        <v>39</v>
      </c>
      <c r="V15" s="73">
        <v>72</v>
      </c>
      <c r="W15" s="74">
        <v>11.076923076923077</v>
      </c>
      <c r="X15" s="82">
        <v>0.005253623188405794</v>
      </c>
    </row>
    <row r="16" spans="1:24" ht="15.75">
      <c r="A16" s="28" t="s">
        <v>108</v>
      </c>
      <c r="B16" s="53">
        <v>56</v>
      </c>
      <c r="C16" s="53">
        <f>'AZ'!B97</f>
        <v>94</v>
      </c>
      <c r="D16" s="54">
        <f>(C16*6)/B16</f>
        <v>10.071428571428571</v>
      </c>
      <c r="E16" s="52">
        <f>'AZ'!L98</f>
        <v>0.0053189865689865674</v>
      </c>
      <c r="F16" s="55">
        <f>'AZ'!J99</f>
        <v>2.331578947368421</v>
      </c>
      <c r="G16" s="38">
        <f>'AZ'!K118</f>
        <v>5.233333333333333</v>
      </c>
      <c r="H16" s="53">
        <v>2</v>
      </c>
      <c r="J16" s="49" t="s">
        <v>62</v>
      </c>
      <c r="K16" s="50">
        <v>53</v>
      </c>
      <c r="L16" s="50">
        <v>78</v>
      </c>
      <c r="M16" s="67">
        <v>0.004898148148148149</v>
      </c>
      <c r="N16" s="52"/>
      <c r="O16" s="49" t="s">
        <v>109</v>
      </c>
      <c r="P16" s="50">
        <v>53</v>
      </c>
      <c r="Q16" s="50">
        <v>89</v>
      </c>
      <c r="R16" s="51">
        <v>0.00541828165374677</v>
      </c>
      <c r="T16" s="87" t="s">
        <v>111</v>
      </c>
      <c r="U16" s="73">
        <v>50</v>
      </c>
      <c r="V16" s="73">
        <v>92</v>
      </c>
      <c r="W16" s="74">
        <v>11.04</v>
      </c>
      <c r="X16" s="82">
        <v>0.005017166042446939</v>
      </c>
    </row>
    <row r="17" spans="1:24" ht="15.75">
      <c r="A17" s="28" t="s">
        <v>109</v>
      </c>
      <c r="B17" s="53">
        <v>53</v>
      </c>
      <c r="C17" s="53">
        <f>'FL'!B93</f>
        <v>89</v>
      </c>
      <c r="D17" s="54">
        <f>(C17*6)/B17</f>
        <v>10.075471698113208</v>
      </c>
      <c r="E17" s="52">
        <f>'FL'!L94</f>
        <v>0.00541828165374677</v>
      </c>
      <c r="F17" s="55">
        <f>'FL'!J95</f>
        <v>3.2527472527472527</v>
      </c>
      <c r="G17" s="38">
        <f>'FL'!K118</f>
        <v>5.368421052631579</v>
      </c>
      <c r="H17" s="53">
        <v>2</v>
      </c>
      <c r="J17" s="49" t="s">
        <v>101</v>
      </c>
      <c r="K17" s="50">
        <v>60</v>
      </c>
      <c r="L17" s="50">
        <v>99</v>
      </c>
      <c r="M17" s="67">
        <v>0.004947916666666666</v>
      </c>
      <c r="N17" s="52"/>
      <c r="O17" s="57" t="s">
        <v>98</v>
      </c>
      <c r="P17" s="58">
        <v>59</v>
      </c>
      <c r="Q17" s="58">
        <v>89</v>
      </c>
      <c r="R17" s="51">
        <v>0.005539591315453385</v>
      </c>
      <c r="T17" s="95" t="s">
        <v>73</v>
      </c>
      <c r="U17" s="96">
        <v>48</v>
      </c>
      <c r="V17" s="97">
        <v>88</v>
      </c>
      <c r="W17" s="98">
        <v>11</v>
      </c>
      <c r="X17" s="99">
        <v>0.004812091503267973</v>
      </c>
    </row>
    <row r="18" spans="1:24" ht="15.75">
      <c r="A18" s="28" t="s">
        <v>110</v>
      </c>
      <c r="B18" s="53">
        <v>29</v>
      </c>
      <c r="C18" s="53">
        <f>WPI!B61</f>
        <v>58</v>
      </c>
      <c r="D18" s="54">
        <f>(C18*6)/B18</f>
        <v>12</v>
      </c>
      <c r="E18" s="52">
        <f>WPI!L62</f>
        <v>0.005416666666666667</v>
      </c>
      <c r="F18" s="55">
        <f>WPI!J63</f>
        <v>2.2711864406779663</v>
      </c>
      <c r="G18" s="38">
        <f>WPI!K84</f>
        <v>3.8823529411764706</v>
      </c>
      <c r="H18" s="53">
        <v>2</v>
      </c>
      <c r="J18" s="49" t="s">
        <v>79</v>
      </c>
      <c r="K18" s="50">
        <v>40</v>
      </c>
      <c r="L18" s="50">
        <v>80</v>
      </c>
      <c r="M18" s="67">
        <v>0.004960317460317459</v>
      </c>
      <c r="N18" s="52"/>
      <c r="O18" s="69" t="s">
        <v>73</v>
      </c>
      <c r="P18" s="70">
        <v>48</v>
      </c>
      <c r="Q18" s="70">
        <v>88</v>
      </c>
      <c r="R18" s="94">
        <v>0.004812091503267973</v>
      </c>
      <c r="T18" s="83" t="s">
        <v>68</v>
      </c>
      <c r="U18" s="72">
        <v>30</v>
      </c>
      <c r="V18" s="73">
        <v>55</v>
      </c>
      <c r="W18" s="74">
        <v>11</v>
      </c>
      <c r="X18" s="82">
        <v>0.005261752136752136</v>
      </c>
    </row>
    <row r="19" spans="1:24" ht="13.5" customHeight="1">
      <c r="A19" s="29" t="s">
        <v>111</v>
      </c>
      <c r="B19" s="53">
        <v>50</v>
      </c>
      <c r="C19" s="53">
        <f>MD!B94</f>
        <v>92</v>
      </c>
      <c r="D19" s="54">
        <f aca="true" t="shared" si="2" ref="D19:D64">(C19*6)/B19</f>
        <v>11.04</v>
      </c>
      <c r="E19" s="52">
        <f>MD!L95</f>
        <v>0.00501716604244694</v>
      </c>
      <c r="F19" s="55">
        <f>MD!J96</f>
        <v>2.858695652173913</v>
      </c>
      <c r="G19" s="38">
        <f>MD!K116</f>
        <v>5.3125</v>
      </c>
      <c r="H19" s="53">
        <v>2</v>
      </c>
      <c r="J19" s="49" t="s">
        <v>99</v>
      </c>
      <c r="K19" s="50">
        <v>50</v>
      </c>
      <c r="L19" s="50">
        <v>82</v>
      </c>
      <c r="M19" s="67">
        <v>0.0049929676511954995</v>
      </c>
      <c r="N19" s="52"/>
      <c r="O19" s="49" t="s">
        <v>81</v>
      </c>
      <c r="P19" s="50">
        <v>52</v>
      </c>
      <c r="Q19" s="50">
        <v>87</v>
      </c>
      <c r="R19" s="67">
        <v>0.004827643908969209</v>
      </c>
      <c r="T19" s="84" t="s">
        <v>115</v>
      </c>
      <c r="U19" s="73">
        <v>40</v>
      </c>
      <c r="V19" s="73">
        <v>72</v>
      </c>
      <c r="W19" s="74">
        <v>10.8</v>
      </c>
      <c r="X19" s="82">
        <v>0.006662640901771338</v>
      </c>
    </row>
    <row r="20" spans="1:24" ht="15.75">
      <c r="A20" s="29" t="s">
        <v>112</v>
      </c>
      <c r="B20" s="53">
        <v>50</v>
      </c>
      <c r="C20" s="53">
        <f>WI!B86</f>
        <v>84</v>
      </c>
      <c r="D20" s="54">
        <f t="shared" si="2"/>
        <v>10.08</v>
      </c>
      <c r="E20" s="52">
        <f>WI!L87</f>
        <v>0.00502400548696845</v>
      </c>
      <c r="F20" s="55">
        <f>WI!J88</f>
        <v>3.488095238095238</v>
      </c>
      <c r="G20" s="38">
        <f>WI!K109</f>
        <v>5.323529411764706</v>
      </c>
      <c r="H20" s="53">
        <v>2</v>
      </c>
      <c r="J20" s="49" t="s">
        <v>72</v>
      </c>
      <c r="K20" s="50">
        <v>53</v>
      </c>
      <c r="L20" s="50">
        <v>80</v>
      </c>
      <c r="M20" s="67">
        <v>0.005014430014430015</v>
      </c>
      <c r="N20" s="52"/>
      <c r="O20" s="49" t="s">
        <v>58</v>
      </c>
      <c r="P20" s="50">
        <v>50</v>
      </c>
      <c r="Q20" s="50">
        <v>84</v>
      </c>
      <c r="R20" s="51">
        <v>0.004672496570644719</v>
      </c>
      <c r="T20" s="49" t="s">
        <v>90</v>
      </c>
      <c r="U20" s="73">
        <v>44</v>
      </c>
      <c r="V20" s="73">
        <v>77</v>
      </c>
      <c r="W20" s="74">
        <f>(V20*6)/U20</f>
        <v>10.5</v>
      </c>
      <c r="X20" s="80">
        <v>0.004551426426426427</v>
      </c>
    </row>
    <row r="21" spans="1:24" ht="15.75">
      <c r="A21" s="28" t="s">
        <v>113</v>
      </c>
      <c r="B21" s="53">
        <v>64</v>
      </c>
      <c r="C21" s="53">
        <f>NYC!B87</f>
        <v>84</v>
      </c>
      <c r="D21" s="54">
        <f t="shared" si="2"/>
        <v>7.875</v>
      </c>
      <c r="E21" s="52">
        <f>NYC!L88</f>
        <v>0.006275720164609054</v>
      </c>
      <c r="F21" s="55">
        <f>NYC!J89</f>
        <v>1.8294117647058823</v>
      </c>
      <c r="G21" s="38">
        <f>NYC!K111</f>
        <v>4.333333333333333</v>
      </c>
      <c r="H21" s="53">
        <v>2</v>
      </c>
      <c r="J21" s="49" t="s">
        <v>111</v>
      </c>
      <c r="K21" s="50">
        <v>50</v>
      </c>
      <c r="L21" s="50">
        <v>92</v>
      </c>
      <c r="M21" s="67">
        <v>0.005017166042446939</v>
      </c>
      <c r="N21" s="52"/>
      <c r="O21" s="49" t="s">
        <v>112</v>
      </c>
      <c r="P21" s="50">
        <v>50</v>
      </c>
      <c r="Q21" s="50">
        <v>84</v>
      </c>
      <c r="R21" s="51">
        <v>0.00502400548696845</v>
      </c>
      <c r="T21" s="49" t="s">
        <v>82</v>
      </c>
      <c r="U21" s="73">
        <v>55</v>
      </c>
      <c r="V21" s="73">
        <v>94</v>
      </c>
      <c r="W21" s="74">
        <f>(V21*6)/U21</f>
        <v>10.254545454545454</v>
      </c>
      <c r="X21" s="80">
        <v>0.004807098765432098</v>
      </c>
    </row>
    <row r="22" spans="1:24" ht="15.75">
      <c r="A22" s="28" t="s">
        <v>114</v>
      </c>
      <c r="B22" s="53">
        <v>31</v>
      </c>
      <c r="C22" s="53">
        <f>PIT!B64</f>
        <v>62</v>
      </c>
      <c r="D22" s="54">
        <f t="shared" si="2"/>
        <v>12</v>
      </c>
      <c r="E22" s="52">
        <f>PIT!L65</f>
        <v>0.0054967043314500955</v>
      </c>
      <c r="F22" s="55">
        <f>PIT!J66</f>
        <v>3.629032258064516</v>
      </c>
      <c r="G22" s="38">
        <f>PIT!K86</f>
        <v>5</v>
      </c>
      <c r="H22" s="53">
        <v>2</v>
      </c>
      <c r="J22" s="49" t="s">
        <v>112</v>
      </c>
      <c r="K22" s="50">
        <v>50</v>
      </c>
      <c r="L22" s="50">
        <v>84</v>
      </c>
      <c r="M22" s="67">
        <v>0.00502400548696845</v>
      </c>
      <c r="N22" s="52"/>
      <c r="O22" s="49" t="s">
        <v>113</v>
      </c>
      <c r="P22" s="50">
        <v>64</v>
      </c>
      <c r="Q22" s="50">
        <v>84</v>
      </c>
      <c r="R22" s="51">
        <v>0.006275720164609054</v>
      </c>
      <c r="T22" s="88" t="s">
        <v>103</v>
      </c>
      <c r="U22" s="73">
        <v>44</v>
      </c>
      <c r="V22" s="73">
        <v>74</v>
      </c>
      <c r="W22" s="74">
        <v>10.090909090909092</v>
      </c>
      <c r="X22" s="82">
        <v>0.00534037558685446</v>
      </c>
    </row>
    <row r="23" spans="1:24" ht="15.75">
      <c r="A23" s="30" t="s">
        <v>115</v>
      </c>
      <c r="B23" s="53">
        <v>40</v>
      </c>
      <c r="C23" s="53">
        <f>'Cass Tech'!B74</f>
        <v>72</v>
      </c>
      <c r="D23" s="54">
        <f t="shared" si="2"/>
        <v>10.8</v>
      </c>
      <c r="E23" s="52">
        <f>'Cass Tech'!L75</f>
        <v>0.006662640901771339</v>
      </c>
      <c r="F23" s="55">
        <f>'Cass Tech'!J76</f>
        <v>2.2222222222222223</v>
      </c>
      <c r="G23" s="38">
        <f>'Cass Tech'!K95</f>
        <v>6.366666666666666</v>
      </c>
      <c r="H23" s="53">
        <v>2</v>
      </c>
      <c r="J23" s="56" t="s">
        <v>85</v>
      </c>
      <c r="K23" s="50">
        <v>44</v>
      </c>
      <c r="L23" s="50">
        <v>66</v>
      </c>
      <c r="M23" s="67">
        <v>0.005107526881720427</v>
      </c>
      <c r="N23" s="52"/>
      <c r="O23" s="49" t="s">
        <v>99</v>
      </c>
      <c r="P23" s="50">
        <v>50</v>
      </c>
      <c r="Q23" s="50">
        <v>82</v>
      </c>
      <c r="R23" s="51">
        <v>0.0049929676511954995</v>
      </c>
      <c r="T23" s="83" t="s">
        <v>58</v>
      </c>
      <c r="U23" s="72">
        <v>50</v>
      </c>
      <c r="V23" s="73">
        <v>84</v>
      </c>
      <c r="W23" s="74">
        <v>10.08</v>
      </c>
      <c r="X23" s="82">
        <v>0.004672496570644719</v>
      </c>
    </row>
    <row r="24" spans="1:24" ht="15.75">
      <c r="A24" s="30" t="s">
        <v>116</v>
      </c>
      <c r="B24" s="53">
        <v>40</v>
      </c>
      <c r="C24" s="53">
        <f>'Ann Arbor'!B82</f>
        <v>80</v>
      </c>
      <c r="D24" s="54">
        <f t="shared" si="2"/>
        <v>12</v>
      </c>
      <c r="E24" s="52">
        <f>'Ann Arbor'!L83</f>
        <v>0.005555555555555555</v>
      </c>
      <c r="F24" s="55">
        <f>'Ann Arbor'!J84</f>
        <v>2.5875</v>
      </c>
      <c r="G24" s="38">
        <f>'Ann Arbor'!K104</f>
        <v>5.1875</v>
      </c>
      <c r="H24" s="53">
        <v>2</v>
      </c>
      <c r="J24" s="49" t="s">
        <v>66</v>
      </c>
      <c r="K24" s="50">
        <v>41</v>
      </c>
      <c r="L24" s="50">
        <v>82</v>
      </c>
      <c r="M24" s="67">
        <v>0.005116033755274261</v>
      </c>
      <c r="N24" s="52"/>
      <c r="O24" s="49" t="s">
        <v>66</v>
      </c>
      <c r="P24" s="50">
        <v>41</v>
      </c>
      <c r="Q24" s="50">
        <v>82</v>
      </c>
      <c r="R24" s="51">
        <v>0.005116033755274261</v>
      </c>
      <c r="T24" s="87" t="s">
        <v>112</v>
      </c>
      <c r="U24" s="73">
        <v>50</v>
      </c>
      <c r="V24" s="73">
        <v>84</v>
      </c>
      <c r="W24" s="74">
        <v>10.08</v>
      </c>
      <c r="X24" s="82">
        <v>0.00502400548696845</v>
      </c>
    </row>
    <row r="25" spans="1:24" ht="15.75">
      <c r="A25" s="31" t="s">
        <v>117</v>
      </c>
      <c r="B25" s="53">
        <v>55</v>
      </c>
      <c r="C25" s="53">
        <f>'IS'!B33</f>
        <v>27</v>
      </c>
      <c r="D25" s="54">
        <f t="shared" si="2"/>
        <v>2.9454545454545453</v>
      </c>
      <c r="E25" s="52">
        <f>'IS'!L34</f>
        <v>0.008966503267973856</v>
      </c>
      <c r="F25" s="55">
        <f>'IS'!J35</f>
        <v>1.3225806451612903</v>
      </c>
      <c r="G25" s="38">
        <f>'IS'!K50</f>
        <v>3.1363636363636362</v>
      </c>
      <c r="H25" s="53">
        <v>2</v>
      </c>
      <c r="J25" s="49" t="s">
        <v>71</v>
      </c>
      <c r="K25" s="50">
        <v>28</v>
      </c>
      <c r="L25" s="50">
        <v>56</v>
      </c>
      <c r="M25" s="67">
        <v>0.005119825708061003</v>
      </c>
      <c r="N25" s="52"/>
      <c r="O25" s="57" t="s">
        <v>97</v>
      </c>
      <c r="P25" s="58">
        <v>49</v>
      </c>
      <c r="Q25" s="58">
        <v>82</v>
      </c>
      <c r="R25" s="51">
        <v>0.005529184247538676</v>
      </c>
      <c r="T25" s="86" t="s">
        <v>109</v>
      </c>
      <c r="U25" s="73">
        <v>53</v>
      </c>
      <c r="V25" s="73">
        <v>89</v>
      </c>
      <c r="W25" s="74">
        <v>10.075471698113208</v>
      </c>
      <c r="X25" s="82">
        <v>0.00541828165374677</v>
      </c>
    </row>
    <row r="26" spans="1:24" ht="15.75">
      <c r="A26" s="20" t="s">
        <v>93</v>
      </c>
      <c r="J26" s="49" t="s">
        <v>74</v>
      </c>
      <c r="K26" s="50">
        <v>60</v>
      </c>
      <c r="L26" s="50">
        <v>90</v>
      </c>
      <c r="M26" s="67">
        <v>0.005160984848484849</v>
      </c>
      <c r="N26" s="52"/>
      <c r="O26" s="49" t="s">
        <v>64</v>
      </c>
      <c r="P26" s="50">
        <v>63</v>
      </c>
      <c r="Q26" s="50">
        <v>82</v>
      </c>
      <c r="R26" s="51">
        <v>0.00734001406469761</v>
      </c>
      <c r="T26" s="86" t="s">
        <v>108</v>
      </c>
      <c r="U26" s="73">
        <v>56</v>
      </c>
      <c r="V26" s="73">
        <v>94</v>
      </c>
      <c r="W26" s="74">
        <v>10.071428571428571</v>
      </c>
      <c r="X26" s="82">
        <v>0.005318986568986569</v>
      </c>
    </row>
    <row r="27" spans="1:24" ht="15.75">
      <c r="A27" s="17" t="s">
        <v>58</v>
      </c>
      <c r="B27" s="21">
        <v>50</v>
      </c>
      <c r="C27" s="53">
        <f>Silicon!B86</f>
        <v>84</v>
      </c>
      <c r="D27" s="54">
        <f t="shared" si="2"/>
        <v>10.08</v>
      </c>
      <c r="E27" s="52">
        <f>Silicon!L87</f>
        <v>0.004672496570644717</v>
      </c>
      <c r="F27" s="55">
        <f>Silicon!J88</f>
        <v>3.267857142857143</v>
      </c>
      <c r="G27" s="38">
        <f>Silicon!K106</f>
        <v>7.357142857142857</v>
      </c>
      <c r="H27" s="53">
        <v>3</v>
      </c>
      <c r="J27" s="56" t="s">
        <v>92</v>
      </c>
      <c r="K27" s="50">
        <v>63</v>
      </c>
      <c r="L27" s="50">
        <v>130</v>
      </c>
      <c r="M27" s="67">
        <v>0.005208333333333333</v>
      </c>
      <c r="N27" s="52"/>
      <c r="O27" s="49" t="s">
        <v>79</v>
      </c>
      <c r="P27" s="50">
        <v>40</v>
      </c>
      <c r="Q27" s="50">
        <v>80</v>
      </c>
      <c r="R27" s="51">
        <v>0.004960317460317459</v>
      </c>
      <c r="T27" s="88" t="s">
        <v>97</v>
      </c>
      <c r="U27" s="73">
        <v>49</v>
      </c>
      <c r="V27" s="73">
        <v>82</v>
      </c>
      <c r="W27" s="74">
        <v>10.040816326530612</v>
      </c>
      <c r="X27" s="82">
        <v>0.005529184247538676</v>
      </c>
    </row>
    <row r="28" spans="1:24" ht="15.75">
      <c r="A28" s="17" t="s">
        <v>59</v>
      </c>
      <c r="B28" s="21">
        <v>42</v>
      </c>
      <c r="C28" s="53">
        <f>Midwest!B72</f>
        <v>70</v>
      </c>
      <c r="D28" s="54">
        <f t="shared" si="2"/>
        <v>10</v>
      </c>
      <c r="E28" s="52">
        <f>Midwest!L73</f>
        <v>0.005389718076285242</v>
      </c>
      <c r="F28" s="55">
        <f>Midwest!J74</f>
        <v>3.057142857142857</v>
      </c>
      <c r="G28" s="38">
        <f>Midwest!K93</f>
        <v>6.166666666666667</v>
      </c>
      <c r="H28" s="53">
        <v>3</v>
      </c>
      <c r="J28" s="49" t="s">
        <v>105</v>
      </c>
      <c r="K28" s="50">
        <v>61</v>
      </c>
      <c r="L28" s="50">
        <v>92</v>
      </c>
      <c r="M28" s="67">
        <v>0.0052434456928838954</v>
      </c>
      <c r="N28" s="52"/>
      <c r="O28" s="49" t="s">
        <v>72</v>
      </c>
      <c r="P28" s="50">
        <v>53</v>
      </c>
      <c r="Q28" s="50">
        <v>80</v>
      </c>
      <c r="R28" s="51">
        <v>0.005014430014430015</v>
      </c>
      <c r="T28" s="49" t="s">
        <v>81</v>
      </c>
      <c r="U28" s="73">
        <v>52</v>
      </c>
      <c r="V28" s="73">
        <v>87</v>
      </c>
      <c r="W28" s="74">
        <f>(V28*6)/U28</f>
        <v>10.038461538461538</v>
      </c>
      <c r="X28" s="80">
        <v>0.004827643908969209</v>
      </c>
    </row>
    <row r="29" spans="1:24" ht="15.75">
      <c r="A29" s="17" t="s">
        <v>60</v>
      </c>
      <c r="B29" s="21">
        <v>39</v>
      </c>
      <c r="C29" s="53">
        <f>Boilermaker!B74</f>
        <v>72</v>
      </c>
      <c r="D29" s="54">
        <f t="shared" si="2"/>
        <v>11.076923076923077</v>
      </c>
      <c r="E29" s="52">
        <f>Boilermaker!L75</f>
        <v>0.005253623188405794</v>
      </c>
      <c r="F29" s="55">
        <f>Boilermaker!J76</f>
        <v>3.6666666666666665</v>
      </c>
      <c r="G29" s="38">
        <f>Boilermaker!K97</f>
        <v>5.147058823529412</v>
      </c>
      <c r="H29" s="53">
        <v>3</v>
      </c>
      <c r="J29" s="49" t="s">
        <v>60</v>
      </c>
      <c r="K29" s="50">
        <v>39</v>
      </c>
      <c r="L29" s="50">
        <v>72</v>
      </c>
      <c r="M29" s="67">
        <v>0.005253623188405794</v>
      </c>
      <c r="N29" s="52"/>
      <c r="O29" s="49" t="s">
        <v>102</v>
      </c>
      <c r="P29" s="50">
        <v>48</v>
      </c>
      <c r="Q29" s="50">
        <v>80</v>
      </c>
      <c r="R29" s="51">
        <v>0.005303030303030303</v>
      </c>
      <c r="T29" s="83" t="s">
        <v>75</v>
      </c>
      <c r="U29" s="72">
        <v>55</v>
      </c>
      <c r="V29" s="73">
        <v>92</v>
      </c>
      <c r="W29" s="74">
        <v>10.036363636363637</v>
      </c>
      <c r="X29" s="82">
        <v>0.00485330836454432</v>
      </c>
    </row>
    <row r="30" spans="1:24" ht="14.25" customHeight="1">
      <c r="A30" s="19" t="s">
        <v>61</v>
      </c>
      <c r="B30" s="22">
        <v>35</v>
      </c>
      <c r="C30" s="53">
        <f>'St Louis'!B72</f>
        <v>70</v>
      </c>
      <c r="D30" s="54">
        <f t="shared" si="2"/>
        <v>12</v>
      </c>
      <c r="E30" s="52">
        <f>'St Louis'!L73</f>
        <v>0.004487976782752901</v>
      </c>
      <c r="F30" s="55">
        <f>'St Louis'!J74</f>
        <v>3.6857142857142855</v>
      </c>
      <c r="G30" s="38">
        <f>'St Louis'!K96</f>
        <v>4.722222222222222</v>
      </c>
      <c r="H30" s="53">
        <v>3</v>
      </c>
      <c r="J30" s="49" t="s">
        <v>68</v>
      </c>
      <c r="K30" s="50">
        <v>30</v>
      </c>
      <c r="L30" s="50">
        <v>55</v>
      </c>
      <c r="M30" s="67">
        <v>0.005261752136752136</v>
      </c>
      <c r="N30" s="52"/>
      <c r="O30" s="49" t="s">
        <v>116</v>
      </c>
      <c r="P30" s="50">
        <v>40</v>
      </c>
      <c r="Q30" s="50">
        <v>80</v>
      </c>
      <c r="R30" s="51">
        <v>0.005555555555555555</v>
      </c>
      <c r="T30" s="83" t="s">
        <v>69</v>
      </c>
      <c r="U30" s="72">
        <v>58</v>
      </c>
      <c r="V30" s="73">
        <v>97</v>
      </c>
      <c r="W30" s="74">
        <v>10.03448275862069</v>
      </c>
      <c r="X30" s="82">
        <v>0.004713356973995271</v>
      </c>
    </row>
    <row r="31" spans="1:24" ht="15" customHeight="1">
      <c r="A31" s="17" t="s">
        <v>62</v>
      </c>
      <c r="B31" s="21">
        <v>53</v>
      </c>
      <c r="C31" s="53">
        <f>Dallas!B81</f>
        <v>78</v>
      </c>
      <c r="D31" s="54">
        <f t="shared" si="2"/>
        <v>8.830188679245284</v>
      </c>
      <c r="E31" s="52">
        <f>Dallas!L82</f>
        <v>0.004898148148148147</v>
      </c>
      <c r="F31" s="55">
        <f>Dallas!J83</f>
        <v>2.4556962025316458</v>
      </c>
      <c r="G31" s="38">
        <f>Dallas!K103</f>
        <v>5.875</v>
      </c>
      <c r="H31" s="53">
        <v>3</v>
      </c>
      <c r="J31" s="49" t="s">
        <v>102</v>
      </c>
      <c r="K31" s="50">
        <v>48</v>
      </c>
      <c r="L31" s="50">
        <v>80</v>
      </c>
      <c r="M31" s="67">
        <v>0.005303030303030303</v>
      </c>
      <c r="N31" s="52"/>
      <c r="O31" s="49" t="s">
        <v>62</v>
      </c>
      <c r="P31" s="50">
        <v>53</v>
      </c>
      <c r="Q31" s="50">
        <v>78</v>
      </c>
      <c r="R31" s="51">
        <v>0.004898148148148149</v>
      </c>
      <c r="T31" s="88" t="s">
        <v>102</v>
      </c>
      <c r="U31" s="73">
        <v>48</v>
      </c>
      <c r="V31" s="73">
        <v>80</v>
      </c>
      <c r="W31" s="74">
        <v>10</v>
      </c>
      <c r="X31" s="82">
        <v>0.005303030303030303</v>
      </c>
    </row>
    <row r="32" spans="1:24" ht="15.75">
      <c r="A32" s="17" t="s">
        <v>63</v>
      </c>
      <c r="B32" s="21">
        <v>33</v>
      </c>
      <c r="C32" s="53">
        <f>Utah!B58</f>
        <v>55</v>
      </c>
      <c r="D32" s="54">
        <f t="shared" si="2"/>
        <v>10</v>
      </c>
      <c r="E32" s="52">
        <f>Utah!L59</f>
        <v>0.006290064102564104</v>
      </c>
      <c r="F32" s="55">
        <f>Utah!J60</f>
        <v>2.205357142857143</v>
      </c>
      <c r="G32" s="38">
        <f>Utah!K82</f>
        <v>3.5833333333333335</v>
      </c>
      <c r="H32" s="53">
        <v>3</v>
      </c>
      <c r="J32" s="49" t="s">
        <v>108</v>
      </c>
      <c r="K32" s="50">
        <v>56</v>
      </c>
      <c r="L32" s="50">
        <v>94</v>
      </c>
      <c r="M32" s="67">
        <v>0.005318986568986569</v>
      </c>
      <c r="N32" s="52"/>
      <c r="O32" s="56" t="s">
        <v>90</v>
      </c>
      <c r="P32" s="50">
        <v>44</v>
      </c>
      <c r="Q32" s="50">
        <v>77</v>
      </c>
      <c r="R32" s="67">
        <v>0.004551426426426427</v>
      </c>
      <c r="T32" s="83" t="s">
        <v>59</v>
      </c>
      <c r="U32" s="72">
        <v>42</v>
      </c>
      <c r="V32" s="73">
        <v>70</v>
      </c>
      <c r="W32" s="74">
        <v>10</v>
      </c>
      <c r="X32" s="82">
        <v>0.005389718076285244</v>
      </c>
    </row>
    <row r="33" spans="1:24" ht="15.75">
      <c r="A33" s="17" t="s">
        <v>64</v>
      </c>
      <c r="B33" s="21">
        <v>63</v>
      </c>
      <c r="C33" s="53">
        <f>VA!B98</f>
        <v>82</v>
      </c>
      <c r="D33" s="54">
        <f t="shared" si="2"/>
        <v>7.809523809523809</v>
      </c>
      <c r="E33" s="52">
        <f>VA!L99</f>
        <v>0.007340014064697608</v>
      </c>
      <c r="F33" s="55">
        <f>VA!J100</f>
        <v>2.7760416666666665</v>
      </c>
      <c r="G33" s="38">
        <f>VA!K122</f>
        <v>5.472222222222222</v>
      </c>
      <c r="H33" s="53">
        <v>3</v>
      </c>
      <c r="J33" s="49" t="s">
        <v>103</v>
      </c>
      <c r="K33" s="50">
        <v>44</v>
      </c>
      <c r="L33" s="50">
        <v>74</v>
      </c>
      <c r="M33" s="67">
        <v>0.00534037558685446</v>
      </c>
      <c r="N33" s="52"/>
      <c r="O33" s="49" t="s">
        <v>65</v>
      </c>
      <c r="P33" s="50">
        <v>38</v>
      </c>
      <c r="Q33" s="50">
        <v>76</v>
      </c>
      <c r="R33" s="51">
        <v>0.006126331811263318</v>
      </c>
      <c r="T33" s="83" t="s">
        <v>63</v>
      </c>
      <c r="U33" s="72">
        <v>33</v>
      </c>
      <c r="V33" s="73">
        <v>55</v>
      </c>
      <c r="W33" s="74">
        <v>10</v>
      </c>
      <c r="X33" s="82">
        <v>0.006290064102564104</v>
      </c>
    </row>
    <row r="34" spans="1:24" ht="15.75">
      <c r="A34" s="17" t="s">
        <v>65</v>
      </c>
      <c r="B34" s="21">
        <v>38</v>
      </c>
      <c r="C34" s="53">
        <f>Detroit!B78</f>
        <v>76</v>
      </c>
      <c r="D34" s="54">
        <f t="shared" si="2"/>
        <v>12</v>
      </c>
      <c r="E34" s="52">
        <f>Detroit!L79</f>
        <v>0.006126331811263318</v>
      </c>
      <c r="F34" s="55">
        <f>Detroit!J80</f>
        <v>4.006578947368421</v>
      </c>
      <c r="G34" s="38">
        <f>Detroit!K102</f>
        <v>6.444444444444445</v>
      </c>
      <c r="H34" s="53">
        <v>3</v>
      </c>
      <c r="J34" s="49" t="s">
        <v>59</v>
      </c>
      <c r="K34" s="50">
        <v>42</v>
      </c>
      <c r="L34" s="50">
        <v>70</v>
      </c>
      <c r="M34" s="67">
        <v>0.005389718076285244</v>
      </c>
      <c r="N34" s="52"/>
      <c r="O34" s="49" t="s">
        <v>131</v>
      </c>
      <c r="P34" s="50">
        <v>38</v>
      </c>
      <c r="Q34" s="50">
        <v>76</v>
      </c>
      <c r="R34" s="51">
        <v>0.006354642313546425</v>
      </c>
      <c r="T34" s="88" t="s">
        <v>101</v>
      </c>
      <c r="U34" s="73">
        <v>60</v>
      </c>
      <c r="V34" s="73">
        <v>99</v>
      </c>
      <c r="W34" s="74">
        <v>9.9</v>
      </c>
      <c r="X34" s="82">
        <v>0.004947916666666666</v>
      </c>
    </row>
    <row r="35" spans="1:24" ht="15.75">
      <c r="A35" s="33" t="s">
        <v>66</v>
      </c>
      <c r="B35" s="21">
        <v>41</v>
      </c>
      <c r="C35" s="53">
        <f>'W MI'!B84</f>
        <v>82</v>
      </c>
      <c r="D35" s="54">
        <f t="shared" si="2"/>
        <v>12</v>
      </c>
      <c r="E35" s="52">
        <f>'W MI'!L85</f>
        <v>0.005116033755274261</v>
      </c>
      <c r="F35" s="55">
        <f>'W MI'!J86</f>
        <v>4.5426829268292686</v>
      </c>
      <c r="G35" s="38">
        <f>'W MI'!K106</f>
        <v>5.90625</v>
      </c>
      <c r="H35" s="53">
        <v>3</v>
      </c>
      <c r="J35" s="49" t="s">
        <v>110</v>
      </c>
      <c r="K35" s="50">
        <v>29</v>
      </c>
      <c r="L35" s="50">
        <v>58</v>
      </c>
      <c r="M35" s="67">
        <v>0.005416666666666669</v>
      </c>
      <c r="N35" s="52"/>
      <c r="O35" s="49" t="s">
        <v>94</v>
      </c>
      <c r="P35" s="50">
        <v>38</v>
      </c>
      <c r="Q35" s="50">
        <v>76</v>
      </c>
      <c r="R35" s="67">
        <v>0.0056212462462462455</v>
      </c>
      <c r="T35" s="88" t="s">
        <v>99</v>
      </c>
      <c r="U35" s="73">
        <v>50</v>
      </c>
      <c r="V35" s="73">
        <v>82</v>
      </c>
      <c r="W35" s="74">
        <v>9.84</v>
      </c>
      <c r="X35" s="82">
        <v>0.0049929676511954995</v>
      </c>
    </row>
    <row r="36" spans="1:24" ht="15.75">
      <c r="A36" s="18" t="s">
        <v>67</v>
      </c>
      <c r="B36" s="39"/>
      <c r="J36" s="49" t="s">
        <v>109</v>
      </c>
      <c r="K36" s="50">
        <v>53</v>
      </c>
      <c r="L36" s="50">
        <v>89</v>
      </c>
      <c r="M36" s="67">
        <v>0.00541828165374677</v>
      </c>
      <c r="N36" s="52"/>
      <c r="O36" s="49" t="s">
        <v>103</v>
      </c>
      <c r="P36" s="50">
        <v>44</v>
      </c>
      <c r="Q36" s="50">
        <v>74</v>
      </c>
      <c r="R36" s="51">
        <v>0.00534037558685446</v>
      </c>
      <c r="T36" s="89" t="s">
        <v>100</v>
      </c>
      <c r="U36" s="73">
        <v>38</v>
      </c>
      <c r="V36" s="73">
        <v>60</v>
      </c>
      <c r="W36" s="74">
        <v>9.473684210526315</v>
      </c>
      <c r="X36" s="82">
        <v>0.006285919540229883</v>
      </c>
    </row>
    <row r="37" spans="1:24" ht="15.75">
      <c r="A37" s="17" t="s">
        <v>68</v>
      </c>
      <c r="B37" s="21">
        <v>30</v>
      </c>
      <c r="C37" s="53">
        <f>WAT!B57</f>
        <v>55</v>
      </c>
      <c r="D37" s="54">
        <f t="shared" si="2"/>
        <v>11</v>
      </c>
      <c r="E37" s="52">
        <f>WAT!L58</f>
        <v>0.005261752136752136</v>
      </c>
      <c r="F37" s="55">
        <f>WAT!J59</f>
        <v>4.963636363636364</v>
      </c>
      <c r="G37" s="38">
        <f>WAT!K77</f>
        <v>6.25</v>
      </c>
      <c r="H37" s="53">
        <v>4</v>
      </c>
      <c r="J37" s="49" t="s">
        <v>114</v>
      </c>
      <c r="K37" s="50">
        <v>31</v>
      </c>
      <c r="L37" s="50">
        <v>62</v>
      </c>
      <c r="M37" s="67">
        <v>0.0054967043314500955</v>
      </c>
      <c r="N37" s="52"/>
      <c r="O37" s="49" t="s">
        <v>132</v>
      </c>
      <c r="P37" s="50">
        <v>40</v>
      </c>
      <c r="Q37" s="50">
        <v>74</v>
      </c>
      <c r="R37" s="51">
        <v>0.006817292644757433</v>
      </c>
      <c r="T37" s="85" t="s">
        <v>70</v>
      </c>
      <c r="U37" s="75">
        <v>41</v>
      </c>
      <c r="V37" s="73">
        <v>62</v>
      </c>
      <c r="W37" s="74">
        <v>9.073170731707316</v>
      </c>
      <c r="X37" s="82">
        <v>0.006061676082862524</v>
      </c>
    </row>
    <row r="38" spans="1:24" ht="15.75">
      <c r="A38" s="17" t="s">
        <v>69</v>
      </c>
      <c r="B38" s="21">
        <v>58</v>
      </c>
      <c r="C38" s="53">
        <f>LA!B99</f>
        <v>97</v>
      </c>
      <c r="D38" s="54">
        <f t="shared" si="2"/>
        <v>10.03448275862069</v>
      </c>
      <c r="E38" s="52">
        <f>LA!L100</f>
        <v>0.004713356973995272</v>
      </c>
      <c r="F38" s="55">
        <f>LA!J101</f>
        <v>3.3762886597938144</v>
      </c>
      <c r="G38" s="38">
        <f>LA!K120</f>
        <v>7.266666666666667</v>
      </c>
      <c r="H38" s="53">
        <v>4</v>
      </c>
      <c r="J38" s="57" t="s">
        <v>97</v>
      </c>
      <c r="K38" s="58">
        <v>49</v>
      </c>
      <c r="L38" s="58">
        <v>82</v>
      </c>
      <c r="M38" s="67">
        <v>0.005529184247538676</v>
      </c>
      <c r="N38" s="52"/>
      <c r="O38" s="49" t="s">
        <v>60</v>
      </c>
      <c r="P38" s="50">
        <v>39</v>
      </c>
      <c r="Q38" s="50">
        <v>72</v>
      </c>
      <c r="R38" s="51">
        <v>0.005253623188405794</v>
      </c>
      <c r="T38" s="83" t="s">
        <v>72</v>
      </c>
      <c r="U38" s="75">
        <v>53</v>
      </c>
      <c r="V38" s="73">
        <v>80</v>
      </c>
      <c r="W38" s="74">
        <v>9.056603773584905</v>
      </c>
      <c r="X38" s="82">
        <v>0.005014430014430015</v>
      </c>
    </row>
    <row r="39" spans="1:24" ht="15.75">
      <c r="A39" s="19" t="s">
        <v>70</v>
      </c>
      <c r="B39" s="22">
        <v>41</v>
      </c>
      <c r="C39" s="53">
        <f>'CO'!B64</f>
        <v>62</v>
      </c>
      <c r="D39" s="54">
        <f t="shared" si="2"/>
        <v>9.073170731707316</v>
      </c>
      <c r="E39" s="52">
        <f>'CO'!L65</f>
        <v>0.006061676082862524</v>
      </c>
      <c r="F39" s="55">
        <f>'CO'!J66</f>
        <v>2.153225806451613</v>
      </c>
      <c r="G39" s="38">
        <f>'CO'!K87</f>
        <v>4.617647058823529</v>
      </c>
      <c r="H39" s="53">
        <v>4</v>
      </c>
      <c r="J39" s="57" t="s">
        <v>98</v>
      </c>
      <c r="K39" s="58">
        <v>59</v>
      </c>
      <c r="L39" s="58">
        <v>89</v>
      </c>
      <c r="M39" s="67">
        <v>0.005539591315453385</v>
      </c>
      <c r="N39" s="52"/>
      <c r="O39" s="49" t="s">
        <v>115</v>
      </c>
      <c r="P39" s="50">
        <v>40</v>
      </c>
      <c r="Q39" s="50">
        <v>72</v>
      </c>
      <c r="R39" s="51">
        <v>0.006662640901771338</v>
      </c>
      <c r="T39" s="88" t="s">
        <v>98</v>
      </c>
      <c r="U39" s="73">
        <v>59</v>
      </c>
      <c r="V39" s="73">
        <v>89</v>
      </c>
      <c r="W39" s="74">
        <v>9.05084745762712</v>
      </c>
      <c r="X39" s="82">
        <v>0.005539591315453385</v>
      </c>
    </row>
    <row r="40" spans="1:24" ht="15.75">
      <c r="A40" s="19" t="s">
        <v>71</v>
      </c>
      <c r="B40" s="22">
        <v>28</v>
      </c>
      <c r="C40" s="53">
        <f>'HI'!B52</f>
        <v>56</v>
      </c>
      <c r="D40" s="54">
        <f t="shared" si="2"/>
        <v>12</v>
      </c>
      <c r="E40" s="52">
        <f>'HI'!L53</f>
        <v>0.005119825708061003</v>
      </c>
      <c r="F40" s="55">
        <f>'HI'!J54</f>
        <v>3.09</v>
      </c>
      <c r="G40" s="38">
        <f>'HI'!K73</f>
        <v>5.366666666666666</v>
      </c>
      <c r="H40" s="53">
        <v>4</v>
      </c>
      <c r="J40" s="49" t="s">
        <v>116</v>
      </c>
      <c r="K40" s="50">
        <v>40</v>
      </c>
      <c r="L40" s="50">
        <v>80</v>
      </c>
      <c r="M40" s="67">
        <v>0.005555555555555555</v>
      </c>
      <c r="N40" s="52"/>
      <c r="O40" s="49" t="s">
        <v>61</v>
      </c>
      <c r="P40" s="50">
        <v>35</v>
      </c>
      <c r="Q40" s="50">
        <v>70</v>
      </c>
      <c r="R40" s="51">
        <v>0.004487976782752901</v>
      </c>
      <c r="T40" s="88" t="s">
        <v>104</v>
      </c>
      <c r="U40" s="73">
        <v>61</v>
      </c>
      <c r="V40" s="73">
        <v>92</v>
      </c>
      <c r="W40" s="74">
        <v>9.049180327868852</v>
      </c>
      <c r="X40" s="82">
        <v>0.004783083645443195</v>
      </c>
    </row>
    <row r="41" spans="1:24" ht="15.75">
      <c r="A41" s="17" t="s">
        <v>72</v>
      </c>
      <c r="B41" s="22">
        <v>53</v>
      </c>
      <c r="C41" s="53">
        <f>Boston!B82</f>
        <v>80</v>
      </c>
      <c r="D41" s="54">
        <f t="shared" si="2"/>
        <v>9.056603773584905</v>
      </c>
      <c r="E41" s="52">
        <f>Boston!L83</f>
        <v>0.005014430014430015</v>
      </c>
      <c r="F41" s="55">
        <f>Boston!J84</f>
        <v>3.2875</v>
      </c>
      <c r="G41" s="38">
        <f>Boston!K103</f>
        <v>6.533333333333333</v>
      </c>
      <c r="H41" s="53">
        <v>4</v>
      </c>
      <c r="J41" s="49" t="s">
        <v>94</v>
      </c>
      <c r="K41" s="50">
        <v>38</v>
      </c>
      <c r="L41" s="50">
        <v>76</v>
      </c>
      <c r="M41" s="67">
        <v>0.0056212462462462455</v>
      </c>
      <c r="N41" s="52"/>
      <c r="O41" s="49" t="s">
        <v>59</v>
      </c>
      <c r="P41" s="50">
        <v>42</v>
      </c>
      <c r="Q41" s="50">
        <v>70</v>
      </c>
      <c r="R41" s="51">
        <v>0.005389718076285244</v>
      </c>
      <c r="T41" s="88" t="s">
        <v>105</v>
      </c>
      <c r="U41" s="73">
        <v>61</v>
      </c>
      <c r="V41" s="73">
        <v>92</v>
      </c>
      <c r="W41" s="74">
        <v>9.049180327868852</v>
      </c>
      <c r="X41" s="82">
        <v>0.0052434456928838954</v>
      </c>
    </row>
    <row r="42" spans="1:24" ht="15.75">
      <c r="A42" s="100" t="s">
        <v>73</v>
      </c>
      <c r="B42" s="101">
        <v>48</v>
      </c>
      <c r="C42" s="102">
        <f>LI!B90</f>
        <v>88</v>
      </c>
      <c r="D42" s="103">
        <f t="shared" si="2"/>
        <v>11</v>
      </c>
      <c r="E42" s="104">
        <f>LI!L91</f>
        <v>0.004812091503267973</v>
      </c>
      <c r="F42" s="105">
        <f>LI!J92</f>
        <v>2.9943181818181817</v>
      </c>
      <c r="G42" s="106">
        <f>LI!K112</f>
        <v>5.90625</v>
      </c>
      <c r="H42" s="102">
        <v>4</v>
      </c>
      <c r="J42" s="49" t="s">
        <v>77</v>
      </c>
      <c r="K42" s="50">
        <v>34</v>
      </c>
      <c r="L42" s="50">
        <v>63</v>
      </c>
      <c r="M42" s="67">
        <v>0.006041666666666664</v>
      </c>
      <c r="N42" s="52"/>
      <c r="O42" s="49" t="s">
        <v>76</v>
      </c>
      <c r="P42" s="50">
        <v>44</v>
      </c>
      <c r="Q42" s="50">
        <v>66</v>
      </c>
      <c r="R42" s="51">
        <v>0.004497354497354495</v>
      </c>
      <c r="T42" s="49" t="s">
        <v>83</v>
      </c>
      <c r="U42" s="73">
        <v>63</v>
      </c>
      <c r="V42" s="73">
        <v>95</v>
      </c>
      <c r="W42" s="74">
        <f>(V42*6)/U42</f>
        <v>9.047619047619047</v>
      </c>
      <c r="X42" s="80">
        <v>0.0047327898550724645</v>
      </c>
    </row>
    <row r="43" spans="1:24" ht="15.75">
      <c r="A43" s="17" t="s">
        <v>74</v>
      </c>
      <c r="B43" s="21">
        <v>60</v>
      </c>
      <c r="C43" s="53">
        <f>Buckeye!B93</f>
        <v>90</v>
      </c>
      <c r="D43" s="54">
        <f t="shared" si="2"/>
        <v>9</v>
      </c>
      <c r="E43" s="52">
        <f>Buckeye!L94</f>
        <v>0.005160984848484849</v>
      </c>
      <c r="F43" s="55">
        <f>Buckeye!J95</f>
        <v>2.9065934065934065</v>
      </c>
      <c r="G43" s="38">
        <f>Buckeye!K117</f>
        <v>4.833333333333333</v>
      </c>
      <c r="H43" s="53">
        <v>4</v>
      </c>
      <c r="J43" s="49" t="s">
        <v>70</v>
      </c>
      <c r="K43" s="50">
        <v>41</v>
      </c>
      <c r="L43" s="50">
        <v>62</v>
      </c>
      <c r="M43" s="67">
        <v>0.006061676082862524</v>
      </c>
      <c r="N43" s="52"/>
      <c r="O43" s="56" t="s">
        <v>85</v>
      </c>
      <c r="P43" s="50">
        <v>44</v>
      </c>
      <c r="Q43" s="50">
        <v>66</v>
      </c>
      <c r="R43" s="67">
        <v>0.005107526881720427</v>
      </c>
      <c r="T43" s="49" t="s">
        <v>84</v>
      </c>
      <c r="U43" s="73">
        <v>63</v>
      </c>
      <c r="V43" s="73">
        <v>95</v>
      </c>
      <c r="W43" s="74">
        <f>(V43*6)/U43</f>
        <v>9.047619047619047</v>
      </c>
      <c r="X43" s="80">
        <v>0.004285714285714286</v>
      </c>
    </row>
    <row r="44" spans="1:24" ht="15.75">
      <c r="A44" s="17" t="s">
        <v>75</v>
      </c>
      <c r="B44" s="21">
        <v>55</v>
      </c>
      <c r="C44" s="53">
        <f>OK!B94</f>
        <v>92</v>
      </c>
      <c r="D44" s="54">
        <f t="shared" si="2"/>
        <v>10.036363636363637</v>
      </c>
      <c r="E44" s="52">
        <f>OK!L95</f>
        <v>0.00485330836454432</v>
      </c>
      <c r="F44" s="55">
        <f>OK!J96</f>
        <v>2.407608695652174</v>
      </c>
      <c r="G44" s="38">
        <f>OK!K115</f>
        <v>4.866666666666666</v>
      </c>
      <c r="H44" s="53">
        <v>4</v>
      </c>
      <c r="J44" s="49" t="s">
        <v>65</v>
      </c>
      <c r="K44" s="50">
        <v>38</v>
      </c>
      <c r="L44" s="50">
        <v>76</v>
      </c>
      <c r="M44" s="67">
        <v>0.006126331811263318</v>
      </c>
      <c r="N44" s="62"/>
      <c r="O44" s="49" t="s">
        <v>77</v>
      </c>
      <c r="P44" s="50">
        <v>34</v>
      </c>
      <c r="Q44" s="50">
        <v>63</v>
      </c>
      <c r="R44" s="51">
        <v>0.006041666666666664</v>
      </c>
      <c r="T44" s="83" t="s">
        <v>78</v>
      </c>
      <c r="U44" s="72">
        <v>64</v>
      </c>
      <c r="V44" s="73">
        <v>96</v>
      </c>
      <c r="W44" s="74">
        <v>9</v>
      </c>
      <c r="X44" s="82">
        <v>0.004278673835125447</v>
      </c>
    </row>
    <row r="45" spans="1:24" ht="15.75">
      <c r="A45" s="17" t="s">
        <v>76</v>
      </c>
      <c r="B45" s="21">
        <v>44</v>
      </c>
      <c r="C45" s="53">
        <f>PA!B68</f>
        <v>66</v>
      </c>
      <c r="D45" s="54">
        <f t="shared" si="2"/>
        <v>9</v>
      </c>
      <c r="E45" s="52">
        <f>PA!L69</f>
        <v>0.004497354497354496</v>
      </c>
      <c r="F45" s="55">
        <f>PA!J70</f>
        <v>4.4772727272727275</v>
      </c>
      <c r="G45" s="38">
        <f>PA!K92</f>
        <v>6.416666666666667</v>
      </c>
      <c r="H45" s="53">
        <v>4</v>
      </c>
      <c r="J45" s="49" t="s">
        <v>113</v>
      </c>
      <c r="K45" s="50">
        <v>64</v>
      </c>
      <c r="L45" s="50">
        <v>84</v>
      </c>
      <c r="M45" s="67">
        <v>0.006275720164609054</v>
      </c>
      <c r="N45" s="62"/>
      <c r="O45" s="49" t="s">
        <v>114</v>
      </c>
      <c r="P45" s="50">
        <v>31</v>
      </c>
      <c r="Q45" s="50">
        <v>62</v>
      </c>
      <c r="R45" s="51">
        <v>0.0054967043314500955</v>
      </c>
      <c r="T45" s="83" t="s">
        <v>74</v>
      </c>
      <c r="U45" s="72">
        <v>60</v>
      </c>
      <c r="V45" s="73">
        <v>90</v>
      </c>
      <c r="W45" s="74">
        <v>9</v>
      </c>
      <c r="X45" s="82">
        <v>0.005160984848484849</v>
      </c>
    </row>
    <row r="46" spans="1:24" ht="15.75">
      <c r="A46" s="17" t="s">
        <v>77</v>
      </c>
      <c r="B46" s="21">
        <v>34</v>
      </c>
      <c r="C46" s="53">
        <f>Palmetto!B65</f>
        <v>63</v>
      </c>
      <c r="D46" s="54">
        <f t="shared" si="2"/>
        <v>11.117647058823529</v>
      </c>
      <c r="E46" s="52">
        <f>Palmetto!L66</f>
        <v>0.006041666666666664</v>
      </c>
      <c r="F46" s="55">
        <f>Palmetto!J67</f>
        <v>2.9444444444444446</v>
      </c>
      <c r="G46" s="38">
        <f>Palmetto!K89</f>
        <v>4.361111111111111</v>
      </c>
      <c r="H46" s="53">
        <v>4</v>
      </c>
      <c r="J46" s="49" t="s">
        <v>100</v>
      </c>
      <c r="K46" s="50">
        <v>38</v>
      </c>
      <c r="L46" s="50">
        <v>60</v>
      </c>
      <c r="M46" s="67">
        <v>0.006285919540229883</v>
      </c>
      <c r="N46" s="62"/>
      <c r="O46" s="49" t="s">
        <v>70</v>
      </c>
      <c r="P46" s="50">
        <v>41</v>
      </c>
      <c r="Q46" s="50">
        <v>62</v>
      </c>
      <c r="R46" s="51">
        <v>0.006061676082862524</v>
      </c>
      <c r="T46" s="83" t="s">
        <v>76</v>
      </c>
      <c r="U46" s="72">
        <v>44</v>
      </c>
      <c r="V46" s="73">
        <v>66</v>
      </c>
      <c r="W46" s="74">
        <v>9</v>
      </c>
      <c r="X46" s="82">
        <v>0.004497354497354495</v>
      </c>
    </row>
    <row r="47" spans="1:24" ht="15.75">
      <c r="A47" s="17" t="s">
        <v>78</v>
      </c>
      <c r="B47" s="21">
        <v>64</v>
      </c>
      <c r="C47" s="53">
        <f>WA!B98</f>
        <v>96</v>
      </c>
      <c r="D47" s="54">
        <f t="shared" si="2"/>
        <v>9</v>
      </c>
      <c r="E47" s="52">
        <f>WA!L99</f>
        <v>0.004278673835125447</v>
      </c>
      <c r="F47" s="55">
        <f>WA!J100</f>
        <v>2.2395833333333335</v>
      </c>
      <c r="G47" s="38">
        <f>WA!K122</f>
        <v>4.777777777777778</v>
      </c>
      <c r="H47" s="53">
        <v>4</v>
      </c>
      <c r="J47" s="49" t="s">
        <v>63</v>
      </c>
      <c r="K47" s="50">
        <v>33</v>
      </c>
      <c r="L47" s="50">
        <v>55</v>
      </c>
      <c r="M47" s="67">
        <v>0.006290064102564104</v>
      </c>
      <c r="O47" s="49" t="s">
        <v>100</v>
      </c>
      <c r="P47" s="50">
        <v>38</v>
      </c>
      <c r="Q47" s="50">
        <v>60</v>
      </c>
      <c r="R47" s="51">
        <v>0.006285919540229883</v>
      </c>
      <c r="T47" s="49" t="s">
        <v>85</v>
      </c>
      <c r="U47" s="73">
        <v>44</v>
      </c>
      <c r="V47" s="73">
        <v>66</v>
      </c>
      <c r="W47" s="74">
        <f>(V47*6)/U47</f>
        <v>9</v>
      </c>
      <c r="X47" s="80">
        <v>0.005107526881720427</v>
      </c>
    </row>
    <row r="48" spans="1:24" ht="15.75">
      <c r="A48" s="17" t="s">
        <v>79</v>
      </c>
      <c r="B48" s="21">
        <v>40</v>
      </c>
      <c r="C48" s="53">
        <f>Troy!B82</f>
        <v>80</v>
      </c>
      <c r="D48" s="54">
        <f t="shared" si="2"/>
        <v>12</v>
      </c>
      <c r="E48" s="52">
        <f>Troy!L83</f>
        <v>0.004960317460317459</v>
      </c>
      <c r="F48" s="55">
        <f>Troy!J84</f>
        <v>5.16875</v>
      </c>
      <c r="G48" s="38">
        <f>Troy!K104</f>
        <v>7.59375</v>
      </c>
      <c r="H48" s="53">
        <v>4</v>
      </c>
      <c r="J48" s="49" t="s">
        <v>52</v>
      </c>
      <c r="K48" s="50">
        <v>38</v>
      </c>
      <c r="L48" s="50">
        <v>76</v>
      </c>
      <c r="M48" s="67">
        <v>0.006354642313546425</v>
      </c>
      <c r="O48" s="49" t="s">
        <v>110</v>
      </c>
      <c r="P48" s="50">
        <v>29</v>
      </c>
      <c r="Q48" s="50">
        <v>58</v>
      </c>
      <c r="R48" s="51">
        <v>0.005416666666666669</v>
      </c>
      <c r="T48" s="49" t="s">
        <v>91</v>
      </c>
      <c r="U48" s="73">
        <v>66</v>
      </c>
      <c r="V48" s="73">
        <v>99</v>
      </c>
      <c r="W48" s="74">
        <f>(V48*6)/U48</f>
        <v>9</v>
      </c>
      <c r="X48" s="80">
        <v>0.004824561403508774</v>
      </c>
    </row>
    <row r="49" spans="1:24" ht="15.75">
      <c r="A49" s="18" t="s">
        <v>80</v>
      </c>
      <c r="B49" s="39"/>
      <c r="J49" s="49" t="s">
        <v>115</v>
      </c>
      <c r="K49" s="50">
        <v>40</v>
      </c>
      <c r="L49" s="50">
        <v>72</v>
      </c>
      <c r="M49" s="67">
        <v>0.006662640901771338</v>
      </c>
      <c r="O49" s="49" t="s">
        <v>71</v>
      </c>
      <c r="P49" s="50">
        <v>28</v>
      </c>
      <c r="Q49" s="50">
        <v>56</v>
      </c>
      <c r="R49" s="51">
        <v>0.005119825708061003</v>
      </c>
      <c r="T49" s="83" t="s">
        <v>62</v>
      </c>
      <c r="U49" s="72">
        <v>53</v>
      </c>
      <c r="V49" s="73">
        <v>78</v>
      </c>
      <c r="W49" s="74">
        <v>8.830188679245284</v>
      </c>
      <c r="X49" s="82">
        <v>0.004898148148148149</v>
      </c>
    </row>
    <row r="50" spans="1:24" ht="15.75">
      <c r="A50" s="17" t="s">
        <v>94</v>
      </c>
      <c r="B50" s="21">
        <v>38</v>
      </c>
      <c r="C50" s="53">
        <f>SAC!B79</f>
        <v>76</v>
      </c>
      <c r="D50" s="54">
        <f t="shared" si="2"/>
        <v>12</v>
      </c>
      <c r="E50" s="52">
        <f>SAC!L80</f>
        <v>0.0056212462462462455</v>
      </c>
      <c r="F50" s="55">
        <f>SAC!J81</f>
        <v>3.3181818181818183</v>
      </c>
      <c r="G50" s="38">
        <f>SAC!K103</f>
        <v>5.861111111111111</v>
      </c>
      <c r="H50" s="53">
        <v>5</v>
      </c>
      <c r="J50" s="49" t="s">
        <v>53</v>
      </c>
      <c r="K50" s="50">
        <v>40</v>
      </c>
      <c r="L50" s="50">
        <v>74</v>
      </c>
      <c r="M50" s="67">
        <v>0.006817292644757433</v>
      </c>
      <c r="O50" s="49" t="s">
        <v>68</v>
      </c>
      <c r="P50" s="50">
        <v>30</v>
      </c>
      <c r="Q50" s="50">
        <v>55</v>
      </c>
      <c r="R50" s="51">
        <v>0.005261752136752136</v>
      </c>
      <c r="T50" s="86" t="s">
        <v>113</v>
      </c>
      <c r="U50" s="73">
        <v>64</v>
      </c>
      <c r="V50" s="73">
        <v>84</v>
      </c>
      <c r="W50" s="74">
        <v>7.875</v>
      </c>
      <c r="X50" s="82">
        <v>0.006275720164609054</v>
      </c>
    </row>
    <row r="51" spans="1:24" ht="15.75">
      <c r="A51" s="19" t="s">
        <v>81</v>
      </c>
      <c r="B51" s="22">
        <v>52</v>
      </c>
      <c r="C51" s="53">
        <f>TOR!B90</f>
        <v>87</v>
      </c>
      <c r="D51" s="54">
        <f t="shared" si="2"/>
        <v>10.038461538461538</v>
      </c>
      <c r="E51" s="52">
        <f>TOR!L91</f>
        <v>0.004827643908969209</v>
      </c>
      <c r="F51" s="55">
        <f>TOR!J92</f>
        <v>4.323863636363637</v>
      </c>
      <c r="G51" s="38">
        <f>TOR!K111</f>
        <v>8.033333333333333</v>
      </c>
      <c r="H51" s="53">
        <v>5</v>
      </c>
      <c r="J51" s="49" t="s">
        <v>64</v>
      </c>
      <c r="K51" s="50">
        <v>63</v>
      </c>
      <c r="L51" s="50">
        <v>82</v>
      </c>
      <c r="M51" s="67">
        <v>0.00734001406469761</v>
      </c>
      <c r="O51" s="49" t="s">
        <v>63</v>
      </c>
      <c r="P51" s="50">
        <v>33</v>
      </c>
      <c r="Q51" s="50">
        <v>55</v>
      </c>
      <c r="R51" s="51">
        <v>0.006290064102564104</v>
      </c>
      <c r="T51" s="83" t="s">
        <v>64</v>
      </c>
      <c r="U51" s="72">
        <v>63</v>
      </c>
      <c r="V51" s="73">
        <v>82</v>
      </c>
      <c r="W51" s="74">
        <v>7.809523809523809</v>
      </c>
      <c r="X51" s="82">
        <v>0.00734001406469761</v>
      </c>
    </row>
    <row r="52" spans="1:24" ht="16.5" thickBot="1">
      <c r="A52" s="17" t="s">
        <v>82</v>
      </c>
      <c r="B52" s="21">
        <v>55</v>
      </c>
      <c r="C52" s="53">
        <f>'CT'!B96</f>
        <v>94</v>
      </c>
      <c r="D52" s="54">
        <f t="shared" si="2"/>
        <v>10.254545454545454</v>
      </c>
      <c r="E52" s="52">
        <f>'CT'!L97</f>
        <v>0.004807098765432098</v>
      </c>
      <c r="F52" s="55">
        <f>'CT'!J98</f>
        <v>4.617021276595745</v>
      </c>
      <c r="G52" s="38">
        <f>'CT'!K119</f>
        <v>7.4411764705882355</v>
      </c>
      <c r="H52" s="53">
        <v>5</v>
      </c>
      <c r="J52" s="59" t="s">
        <v>117</v>
      </c>
      <c r="K52" s="60">
        <v>55</v>
      </c>
      <c r="L52" s="60">
        <v>27</v>
      </c>
      <c r="M52" s="68">
        <v>0.008966503267973856</v>
      </c>
      <c r="O52" s="59" t="s">
        <v>117</v>
      </c>
      <c r="P52" s="60">
        <v>55</v>
      </c>
      <c r="Q52" s="60">
        <v>27</v>
      </c>
      <c r="R52" s="61">
        <v>0.008966503267973856</v>
      </c>
      <c r="T52" s="90" t="s">
        <v>117</v>
      </c>
      <c r="U52" s="91">
        <v>55</v>
      </c>
      <c r="V52" s="91">
        <v>27</v>
      </c>
      <c r="W52" s="92">
        <v>2.9454545454545453</v>
      </c>
      <c r="X52" s="93">
        <v>0.008966503267973856</v>
      </c>
    </row>
    <row r="53" spans="1:8" ht="15.75">
      <c r="A53" s="17" t="s">
        <v>83</v>
      </c>
      <c r="B53" s="21">
        <v>63</v>
      </c>
      <c r="C53" s="53">
        <f>'10K'!B97</f>
        <v>95</v>
      </c>
      <c r="D53" s="54">
        <f t="shared" si="2"/>
        <v>9.047619047619047</v>
      </c>
      <c r="E53" s="52">
        <f>'10K'!L98</f>
        <v>0.0047327898550724645</v>
      </c>
      <c r="F53" s="55">
        <f>'10K'!J99</f>
        <v>3.2736842105263158</v>
      </c>
      <c r="G53" s="38">
        <f>'10K'!K119</f>
        <v>6.34375</v>
      </c>
      <c r="H53" s="53">
        <v>5</v>
      </c>
    </row>
    <row r="54" spans="1:8" ht="15.75">
      <c r="A54" s="17" t="s">
        <v>84</v>
      </c>
      <c r="B54" s="21">
        <v>63</v>
      </c>
      <c r="C54" s="53">
        <f>'N Star'!B97</f>
        <v>95</v>
      </c>
      <c r="D54" s="54">
        <f t="shared" si="2"/>
        <v>9.047619047619047</v>
      </c>
      <c r="E54" s="52">
        <f>'N Star'!L98</f>
        <v>0.004285714285714286</v>
      </c>
      <c r="F54" s="55">
        <f>'N Star'!J99</f>
        <v>2.468421052631579</v>
      </c>
      <c r="G54" s="38">
        <f>'N Star'!K119</f>
        <v>6.25</v>
      </c>
      <c r="H54" s="53">
        <v>5</v>
      </c>
    </row>
    <row r="55" spans="1:8" ht="15.75">
      <c r="A55" s="17" t="s">
        <v>85</v>
      </c>
      <c r="B55" s="21">
        <v>44</v>
      </c>
      <c r="C55" s="53">
        <f>NC!B69</f>
        <v>66</v>
      </c>
      <c r="D55" s="54">
        <f t="shared" si="2"/>
        <v>9</v>
      </c>
      <c r="E55" s="52">
        <f>NC!L70</f>
        <v>0.005107526881720427</v>
      </c>
      <c r="F55" s="55">
        <f>NC!J71</f>
        <v>3.3582089552238807</v>
      </c>
      <c r="G55" s="38">
        <f>NC!K91</f>
        <v>6.625</v>
      </c>
      <c r="H55" s="53">
        <v>5</v>
      </c>
    </row>
    <row r="56" spans="1:8" ht="15.75">
      <c r="A56" s="19" t="s">
        <v>90</v>
      </c>
      <c r="B56" s="22">
        <v>44</v>
      </c>
      <c r="C56" s="53">
        <f>NV!B79</f>
        <v>77</v>
      </c>
      <c r="D56" s="54">
        <f t="shared" si="2"/>
        <v>10.5</v>
      </c>
      <c r="E56" s="52">
        <f>NV!L80</f>
        <v>0.004551426426426427</v>
      </c>
      <c r="F56" s="55">
        <f>NV!J81</f>
        <v>4.240259740259741</v>
      </c>
      <c r="G56" s="38">
        <f>NV!K100</f>
        <v>6.833333333333333</v>
      </c>
      <c r="H56" s="53">
        <v>5</v>
      </c>
    </row>
    <row r="57" spans="1:8" ht="15.75">
      <c r="A57" s="17" t="s">
        <v>91</v>
      </c>
      <c r="B57" s="22">
        <v>66</v>
      </c>
      <c r="C57" s="53">
        <f>TX!B101</f>
        <v>99</v>
      </c>
      <c r="D57" s="54">
        <f t="shared" si="2"/>
        <v>9</v>
      </c>
      <c r="E57" s="52">
        <f>TX!L102</f>
        <v>0.004824561403508774</v>
      </c>
      <c r="F57" s="55">
        <f>TX!J103</f>
        <v>2.3686868686868685</v>
      </c>
      <c r="G57" s="38">
        <f>TX!K123</f>
        <v>6.03125</v>
      </c>
      <c r="H57" s="53">
        <v>5</v>
      </c>
    </row>
    <row r="58" spans="1:8" ht="15.75">
      <c r="A58" s="17" t="s">
        <v>92</v>
      </c>
      <c r="B58" s="21">
        <v>63</v>
      </c>
      <c r="C58" s="53">
        <v>130</v>
      </c>
      <c r="D58" s="54">
        <f t="shared" si="2"/>
        <v>12.380952380952381</v>
      </c>
      <c r="E58" s="52">
        <f>'MI State'!L133</f>
        <v>0.005208333333333333</v>
      </c>
      <c r="F58" s="55">
        <f>'MI State'!J134</f>
        <v>8.246153846153845</v>
      </c>
      <c r="G58" s="38">
        <f>'MI State'!K153</f>
        <v>12.1</v>
      </c>
      <c r="H58" s="53">
        <v>5</v>
      </c>
    </row>
    <row r="59" spans="1:2" ht="15.75">
      <c r="A59" s="65" t="s">
        <v>89</v>
      </c>
      <c r="B59" s="39"/>
    </row>
    <row r="60" spans="1:8" ht="15.75">
      <c r="A60" s="34" t="s">
        <v>121</v>
      </c>
      <c r="B60" s="53">
        <v>86</v>
      </c>
      <c r="C60" s="53">
        <f>Archimedes!B146</f>
        <v>144</v>
      </c>
      <c r="D60" s="54">
        <f t="shared" si="2"/>
        <v>10.046511627906977</v>
      </c>
      <c r="E60" s="52">
        <f>Archimedes!L147</f>
        <v>0.004451438848920863</v>
      </c>
      <c r="F60" s="55">
        <f>Archimedes!J148</f>
        <v>7.78125</v>
      </c>
      <c r="G60" s="38">
        <f>Archimedes!K171</f>
        <v>12.88888888888889</v>
      </c>
      <c r="H60" s="53">
        <v>7</v>
      </c>
    </row>
    <row r="61" spans="1:8" ht="15.75">
      <c r="A61" s="34" t="s">
        <v>122</v>
      </c>
      <c r="B61" s="53">
        <v>86</v>
      </c>
      <c r="C61" s="53">
        <f>Curie!B146</f>
        <v>144</v>
      </c>
      <c r="D61" s="54">
        <f t="shared" si="2"/>
        <v>10.046511627906977</v>
      </c>
      <c r="E61" s="52">
        <f>Curie!L147</f>
        <v>0.004356514788169466</v>
      </c>
      <c r="F61" s="55">
        <f>Curie!J148</f>
        <v>7.322916666666667</v>
      </c>
      <c r="G61" s="38">
        <f>Curie!K169</f>
        <v>12.03125</v>
      </c>
      <c r="H61" s="53">
        <v>7</v>
      </c>
    </row>
    <row r="62" spans="1:8" ht="15.75">
      <c r="A62" s="34" t="s">
        <v>124</v>
      </c>
      <c r="B62" s="53">
        <v>86</v>
      </c>
      <c r="C62" s="53">
        <f>Galileo!B147</f>
        <v>144</v>
      </c>
      <c r="D62" s="54">
        <f t="shared" si="2"/>
        <v>10.046511627906977</v>
      </c>
      <c r="E62" s="52">
        <f>Galileo!L148</f>
        <v>0.004305555555555555</v>
      </c>
      <c r="F62" s="55">
        <f>Galileo!J149</f>
        <v>6.882758620689655</v>
      </c>
      <c r="G62" s="38">
        <f>Galileo!K170</f>
        <v>11.375</v>
      </c>
      <c r="H62" s="53">
        <v>7</v>
      </c>
    </row>
    <row r="63" spans="1:8" ht="15.75">
      <c r="A63" s="34" t="s">
        <v>123</v>
      </c>
      <c r="B63" s="53">
        <v>86</v>
      </c>
      <c r="C63" s="53">
        <f>Newton!B146</f>
        <v>144</v>
      </c>
      <c r="D63" s="54">
        <f t="shared" si="2"/>
        <v>10.046511627906977</v>
      </c>
      <c r="E63" s="52">
        <f>Newton!L147</f>
        <v>0.004166666666666667</v>
      </c>
      <c r="F63" s="55">
        <f>Newton!J148</f>
        <v>6.479166666666667</v>
      </c>
      <c r="G63" s="38">
        <f>Newton!K171</f>
        <v>12.944444444444445</v>
      </c>
      <c r="H63" s="53">
        <v>7</v>
      </c>
    </row>
    <row r="64" spans="1:8" ht="15.75">
      <c r="A64" s="66" t="s">
        <v>88</v>
      </c>
      <c r="B64" s="53">
        <v>12</v>
      </c>
      <c r="C64" s="53">
        <f>Einstein!C9</f>
        <v>8</v>
      </c>
      <c r="D64" s="54">
        <f t="shared" si="2"/>
        <v>4</v>
      </c>
      <c r="E64" s="115">
        <f>Einstein!M9</f>
        <v>0.012962962962962973</v>
      </c>
      <c r="F64" s="113" t="s">
        <v>54</v>
      </c>
      <c r="G64" s="38">
        <f>Einstein!K11</f>
        <v>14.642857142857142</v>
      </c>
      <c r="H64" s="53">
        <v>7</v>
      </c>
    </row>
    <row r="66" spans="1:7" ht="15.75">
      <c r="A66" s="53" t="s">
        <v>151</v>
      </c>
      <c r="B66" s="55">
        <f aca="true" t="shared" si="3" ref="B66:G66">AVERAGE(B4:B58)</f>
        <v>48.09803921568628</v>
      </c>
      <c r="C66" s="55">
        <f t="shared" si="3"/>
        <v>79.50980392156863</v>
      </c>
      <c r="D66" s="55">
        <f t="shared" si="3"/>
        <v>10.115021050006215</v>
      </c>
      <c r="E66" s="52">
        <f t="shared" si="3"/>
        <v>0.00538442874404111</v>
      </c>
      <c r="F66" s="55">
        <f t="shared" si="3"/>
        <v>3.0969871715697415</v>
      </c>
      <c r="G66" s="55">
        <f t="shared" si="3"/>
        <v>5.578173279350207</v>
      </c>
    </row>
    <row r="67" spans="1:7" ht="15.75">
      <c r="A67" s="53" t="s">
        <v>150</v>
      </c>
      <c r="B67" s="55">
        <f>AVERAGE(B60:B63)</f>
        <v>86</v>
      </c>
      <c r="C67" s="55">
        <f>AVERAGE(C60:C63)</f>
        <v>144</v>
      </c>
      <c r="D67" s="55">
        <f>AVERAGE(D60:D63)</f>
        <v>10.046511627906977</v>
      </c>
      <c r="E67" s="52">
        <f>AVERAGE(E60:E63)</f>
        <v>0.0043200439648281375</v>
      </c>
      <c r="F67" s="55">
        <f>AVERAGE(F60:F63)</f>
        <v>7.116522988505747</v>
      </c>
      <c r="G67" s="55">
        <f>AVERAGE(G60:G63)</f>
        <v>12.309895833333332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7"/>
  <sheetViews>
    <sheetView zoomScalePageLayoutView="0" workbookViewId="0" topLeftCell="A85">
      <selection activeCell="K96" sqref="K96"/>
    </sheetView>
  </sheetViews>
  <sheetFormatPr defaultColWidth="8.875" defaultRowHeight="15.75"/>
  <sheetData>
    <row r="1" spans="1:10" ht="15.75" customHeight="1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1" ht="31.5">
      <c r="A2" s="3" t="s">
        <v>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11" t="s">
        <v>39</v>
      </c>
    </row>
    <row r="3" spans="1:12" ht="15.75">
      <c r="A3" s="1">
        <v>0.42569444444444443</v>
      </c>
      <c r="B3" s="2">
        <v>1</v>
      </c>
      <c r="C3" s="2">
        <v>3059</v>
      </c>
      <c r="D3" s="2">
        <v>1872</v>
      </c>
      <c r="E3" s="2">
        <v>1616</v>
      </c>
      <c r="F3" s="2">
        <v>1367</v>
      </c>
      <c r="G3" s="2">
        <v>1228</v>
      </c>
      <c r="H3" s="2">
        <v>56</v>
      </c>
      <c r="I3" s="2">
        <v>0</v>
      </c>
      <c r="J3" s="2">
        <v>0</v>
      </c>
      <c r="K3" s="12"/>
      <c r="L3" t="s">
        <v>41</v>
      </c>
    </row>
    <row r="4" spans="1:12" ht="15.75">
      <c r="A4" s="1">
        <v>0.43263888888888885</v>
      </c>
      <c r="B4" s="2">
        <v>2</v>
      </c>
      <c r="C4" s="2">
        <v>752</v>
      </c>
      <c r="D4" s="2">
        <v>1923</v>
      </c>
      <c r="E4" s="2">
        <v>2607</v>
      </c>
      <c r="F4" s="2">
        <v>870</v>
      </c>
      <c r="G4" s="2">
        <v>136</v>
      </c>
      <c r="H4" s="2">
        <v>3231</v>
      </c>
      <c r="I4" s="2">
        <v>2</v>
      </c>
      <c r="J4" s="2">
        <v>0</v>
      </c>
      <c r="K4" s="14">
        <f>A4-A3</f>
        <v>0.00694444444444442</v>
      </c>
      <c r="L4" s="14"/>
    </row>
    <row r="5" spans="1:12" ht="15.75">
      <c r="A5" s="1">
        <v>0.4388888888888889</v>
      </c>
      <c r="B5" s="2">
        <v>3</v>
      </c>
      <c r="C5" s="2">
        <v>486</v>
      </c>
      <c r="D5" s="2">
        <v>2344</v>
      </c>
      <c r="E5" s="2">
        <v>613</v>
      </c>
      <c r="F5" s="2">
        <v>2265</v>
      </c>
      <c r="G5" s="2">
        <v>2600</v>
      </c>
      <c r="H5" s="2">
        <v>2180</v>
      </c>
      <c r="I5" s="2">
        <v>2</v>
      </c>
      <c r="J5" s="2">
        <v>0</v>
      </c>
      <c r="K5" s="14">
        <f aca="true" t="shared" si="0" ref="K5:K68">A5-A4</f>
        <v>0.006250000000000033</v>
      </c>
      <c r="L5" s="14"/>
    </row>
    <row r="6" spans="1:12" ht="15.75">
      <c r="A6" s="1">
        <v>0.44305555555555554</v>
      </c>
      <c r="B6" s="2">
        <v>4</v>
      </c>
      <c r="C6" s="2">
        <v>1672</v>
      </c>
      <c r="D6" s="2">
        <v>869</v>
      </c>
      <c r="E6" s="2">
        <v>1279</v>
      </c>
      <c r="F6" s="2">
        <v>1257</v>
      </c>
      <c r="G6" s="2">
        <v>219</v>
      </c>
      <c r="H6" s="2">
        <v>102</v>
      </c>
      <c r="I6" s="2">
        <v>1</v>
      </c>
      <c r="J6" s="2">
        <v>0</v>
      </c>
      <c r="K6" s="14">
        <f t="shared" si="0"/>
        <v>0.004166666666666652</v>
      </c>
      <c r="L6" s="14"/>
    </row>
    <row r="7" spans="1:12" ht="15.75">
      <c r="A7" s="1">
        <v>0.4486111111111111</v>
      </c>
      <c r="B7" s="2">
        <v>5</v>
      </c>
      <c r="C7" s="2">
        <v>1676</v>
      </c>
      <c r="D7" s="2">
        <v>203</v>
      </c>
      <c r="E7" s="2">
        <v>2458</v>
      </c>
      <c r="F7" s="2">
        <v>303</v>
      </c>
      <c r="G7" s="2">
        <v>11</v>
      </c>
      <c r="H7" s="2">
        <v>1811</v>
      </c>
      <c r="I7" s="2">
        <v>3</v>
      </c>
      <c r="J7" s="2">
        <v>4</v>
      </c>
      <c r="K7" s="14">
        <f t="shared" si="0"/>
        <v>0.005555555555555591</v>
      </c>
      <c r="L7" s="14"/>
    </row>
    <row r="8" spans="1:12" ht="15.75">
      <c r="A8" s="1">
        <v>0.4534722222222222</v>
      </c>
      <c r="B8" s="2">
        <v>6</v>
      </c>
      <c r="C8" s="2">
        <v>3314</v>
      </c>
      <c r="D8" s="2">
        <v>237</v>
      </c>
      <c r="E8" s="2">
        <v>1807</v>
      </c>
      <c r="F8" s="2">
        <v>816</v>
      </c>
      <c r="G8" s="2">
        <v>2191</v>
      </c>
      <c r="H8" s="2">
        <v>25</v>
      </c>
      <c r="I8" s="2">
        <v>0</v>
      </c>
      <c r="J8" s="2">
        <v>5</v>
      </c>
      <c r="K8" s="14">
        <f t="shared" si="0"/>
        <v>0.004861111111111094</v>
      </c>
      <c r="L8" s="14"/>
    </row>
    <row r="9" spans="1:12" ht="15.75">
      <c r="A9" s="1">
        <v>0.4625</v>
      </c>
      <c r="B9" s="2">
        <v>7</v>
      </c>
      <c r="C9" s="2">
        <v>1155</v>
      </c>
      <c r="D9" s="2">
        <v>2577</v>
      </c>
      <c r="E9" s="2">
        <v>555</v>
      </c>
      <c r="F9" s="2">
        <v>1563</v>
      </c>
      <c r="G9" s="2">
        <v>75</v>
      </c>
      <c r="H9" s="2">
        <v>1403</v>
      </c>
      <c r="I9" s="2">
        <v>0</v>
      </c>
      <c r="J9" s="2">
        <v>0</v>
      </c>
      <c r="K9" s="14">
        <f t="shared" si="0"/>
        <v>0.009027777777777801</v>
      </c>
      <c r="L9" s="14"/>
    </row>
    <row r="10" spans="1:12" ht="15.75">
      <c r="A10" s="1">
        <v>0.47152777777777777</v>
      </c>
      <c r="B10" s="2">
        <v>8</v>
      </c>
      <c r="C10" s="2">
        <v>423</v>
      </c>
      <c r="D10" s="2">
        <v>1860</v>
      </c>
      <c r="E10" s="2">
        <v>1382</v>
      </c>
      <c r="F10" s="2">
        <v>41</v>
      </c>
      <c r="G10" s="2">
        <v>2495</v>
      </c>
      <c r="H10" s="2">
        <v>1881</v>
      </c>
      <c r="I10" s="2">
        <v>1</v>
      </c>
      <c r="J10" s="2">
        <v>2</v>
      </c>
      <c r="K10" s="14">
        <f t="shared" si="0"/>
        <v>0.009027777777777746</v>
      </c>
      <c r="L10" s="14"/>
    </row>
    <row r="11" spans="1:12" ht="15.75">
      <c r="A11" s="1">
        <v>0.4826388888888889</v>
      </c>
      <c r="B11" s="2">
        <v>9</v>
      </c>
      <c r="C11" s="2">
        <v>293</v>
      </c>
      <c r="D11" s="2">
        <v>1089</v>
      </c>
      <c r="E11" s="2">
        <v>223</v>
      </c>
      <c r="F11" s="2">
        <v>709</v>
      </c>
      <c r="G11" s="2">
        <v>335</v>
      </c>
      <c r="H11" s="2">
        <v>834</v>
      </c>
      <c r="I11" s="2">
        <v>7</v>
      </c>
      <c r="J11" s="2">
        <v>0</v>
      </c>
      <c r="K11" s="14">
        <f t="shared" si="0"/>
        <v>0.011111111111111127</v>
      </c>
      <c r="L11" s="14"/>
    </row>
    <row r="12" spans="1:12" ht="15.75">
      <c r="A12" s="1">
        <v>0.4875</v>
      </c>
      <c r="B12" s="2">
        <v>10</v>
      </c>
      <c r="C12" s="2">
        <v>224</v>
      </c>
      <c r="D12" s="2">
        <v>2016</v>
      </c>
      <c r="E12" s="2">
        <v>2590</v>
      </c>
      <c r="F12" s="2">
        <v>714</v>
      </c>
      <c r="G12" s="2">
        <v>2753</v>
      </c>
      <c r="H12" s="2">
        <v>2789</v>
      </c>
      <c r="I12" s="2">
        <v>5</v>
      </c>
      <c r="J12" s="2">
        <v>0</v>
      </c>
      <c r="K12" s="14">
        <f t="shared" si="0"/>
        <v>0.004861111111111094</v>
      </c>
      <c r="L12" s="14"/>
    </row>
    <row r="13" spans="1:12" ht="15.75">
      <c r="A13" s="1">
        <v>0.4930555555555556</v>
      </c>
      <c r="B13" s="2">
        <v>11</v>
      </c>
      <c r="C13" s="2">
        <v>422</v>
      </c>
      <c r="D13" s="2">
        <v>219</v>
      </c>
      <c r="E13" s="2">
        <v>1923</v>
      </c>
      <c r="F13" s="2">
        <v>2344</v>
      </c>
      <c r="G13" s="2">
        <v>2191</v>
      </c>
      <c r="H13" s="2">
        <v>56</v>
      </c>
      <c r="I13" s="2">
        <v>5</v>
      </c>
      <c r="J13" s="2">
        <v>1</v>
      </c>
      <c r="K13" s="14">
        <f t="shared" si="0"/>
        <v>0.005555555555555591</v>
      </c>
      <c r="L13" s="14"/>
    </row>
    <row r="14" spans="1:12" ht="15.75">
      <c r="A14" s="1">
        <v>0.5</v>
      </c>
      <c r="B14" s="2">
        <v>12</v>
      </c>
      <c r="C14" s="2">
        <v>102</v>
      </c>
      <c r="D14" s="2">
        <v>303</v>
      </c>
      <c r="E14" s="2">
        <v>2600</v>
      </c>
      <c r="F14" s="2">
        <v>752</v>
      </c>
      <c r="G14" s="2">
        <v>1367</v>
      </c>
      <c r="H14" s="2">
        <v>1155</v>
      </c>
      <c r="I14" s="2">
        <v>2</v>
      </c>
      <c r="J14" s="2">
        <v>1</v>
      </c>
      <c r="K14" s="14">
        <f t="shared" si="0"/>
        <v>0.00694444444444442</v>
      </c>
      <c r="L14" s="14"/>
    </row>
    <row r="15" spans="1:12" ht="15.75">
      <c r="A15" s="1">
        <v>0.5055555555555555</v>
      </c>
      <c r="B15" s="2">
        <v>13</v>
      </c>
      <c r="C15" s="2">
        <v>1881</v>
      </c>
      <c r="D15" s="2">
        <v>613</v>
      </c>
      <c r="E15" s="2">
        <v>2607</v>
      </c>
      <c r="F15" s="2">
        <v>1403</v>
      </c>
      <c r="G15" s="2">
        <v>1279</v>
      </c>
      <c r="H15" s="2">
        <v>2458</v>
      </c>
      <c r="I15" s="2">
        <v>1</v>
      </c>
      <c r="J15" s="2">
        <v>0</v>
      </c>
      <c r="K15" s="14">
        <f t="shared" si="0"/>
        <v>0.005555555555555536</v>
      </c>
      <c r="L15" s="14"/>
    </row>
    <row r="16" spans="1:12" ht="15.75">
      <c r="A16" s="1">
        <v>0.5118055555555555</v>
      </c>
      <c r="B16" s="2">
        <v>14</v>
      </c>
      <c r="C16" s="2">
        <v>1257</v>
      </c>
      <c r="D16" s="2">
        <v>1676</v>
      </c>
      <c r="E16" s="2">
        <v>834</v>
      </c>
      <c r="F16" s="2">
        <v>1563</v>
      </c>
      <c r="G16" s="2">
        <v>3059</v>
      </c>
      <c r="H16" s="2">
        <v>1860</v>
      </c>
      <c r="I16" s="2">
        <v>0</v>
      </c>
      <c r="J16" s="2">
        <v>0</v>
      </c>
      <c r="K16" s="14">
        <f t="shared" si="0"/>
        <v>0.006249999999999978</v>
      </c>
      <c r="L16" s="14"/>
    </row>
    <row r="17" spans="1:12" ht="15.75">
      <c r="A17" s="1">
        <v>0.5166666666666667</v>
      </c>
      <c r="B17" s="2">
        <v>15</v>
      </c>
      <c r="C17" s="2">
        <v>486</v>
      </c>
      <c r="D17" s="2">
        <v>1672</v>
      </c>
      <c r="E17" s="2">
        <v>714</v>
      </c>
      <c r="F17" s="2">
        <v>223</v>
      </c>
      <c r="G17" s="2">
        <v>41</v>
      </c>
      <c r="H17" s="2">
        <v>25</v>
      </c>
      <c r="I17" s="2">
        <v>5</v>
      </c>
      <c r="J17" s="2">
        <v>11</v>
      </c>
      <c r="K17" s="14">
        <f t="shared" si="0"/>
        <v>0.004861111111111205</v>
      </c>
      <c r="L17" s="14"/>
    </row>
    <row r="18" spans="1:12" ht="15.75">
      <c r="A18" s="1">
        <v>0.5229166666666667</v>
      </c>
      <c r="B18" s="2">
        <v>16</v>
      </c>
      <c r="C18" s="2">
        <v>1228</v>
      </c>
      <c r="D18" s="2">
        <v>1382</v>
      </c>
      <c r="E18" s="2">
        <v>2495</v>
      </c>
      <c r="F18" s="2">
        <v>237</v>
      </c>
      <c r="G18" s="2">
        <v>2016</v>
      </c>
      <c r="H18" s="2">
        <v>1811</v>
      </c>
      <c r="I18" s="2">
        <v>0</v>
      </c>
      <c r="J18" s="2">
        <v>3</v>
      </c>
      <c r="K18" s="14">
        <f t="shared" si="0"/>
        <v>0.006249999999999978</v>
      </c>
      <c r="L18" s="14"/>
    </row>
    <row r="19" spans="1:12" ht="15.75">
      <c r="A19" s="1">
        <v>0.5548611111111111</v>
      </c>
      <c r="B19" s="2">
        <v>17</v>
      </c>
      <c r="C19" s="2">
        <v>1872</v>
      </c>
      <c r="D19" s="2">
        <v>2265</v>
      </c>
      <c r="E19" s="2">
        <v>203</v>
      </c>
      <c r="F19" s="2">
        <v>335</v>
      </c>
      <c r="G19" s="2">
        <v>2577</v>
      </c>
      <c r="H19" s="2">
        <v>422</v>
      </c>
      <c r="I19" s="2">
        <v>0</v>
      </c>
      <c r="J19" s="2">
        <v>3</v>
      </c>
      <c r="K19" s="14"/>
      <c r="L19" s="14" t="s">
        <v>46</v>
      </c>
    </row>
    <row r="20" spans="1:12" ht="15.75">
      <c r="A20" s="1">
        <v>0.5590277777777778</v>
      </c>
      <c r="B20" s="2">
        <v>18</v>
      </c>
      <c r="C20" s="2">
        <v>3231</v>
      </c>
      <c r="D20" s="2">
        <v>869</v>
      </c>
      <c r="E20" s="2">
        <v>709</v>
      </c>
      <c r="F20" s="2">
        <v>816</v>
      </c>
      <c r="G20" s="2">
        <v>3314</v>
      </c>
      <c r="H20" s="2">
        <v>1616</v>
      </c>
      <c r="I20" s="2">
        <v>1</v>
      </c>
      <c r="J20" s="2">
        <v>2</v>
      </c>
      <c r="K20" s="14">
        <f t="shared" si="0"/>
        <v>0.004166666666666652</v>
      </c>
      <c r="L20" s="14"/>
    </row>
    <row r="21" spans="1:12" ht="15.75">
      <c r="A21" s="1">
        <v>0.5631944444444444</v>
      </c>
      <c r="B21" s="2">
        <v>19</v>
      </c>
      <c r="C21" s="2">
        <v>1807</v>
      </c>
      <c r="D21" s="2">
        <v>423</v>
      </c>
      <c r="E21" s="2">
        <v>870</v>
      </c>
      <c r="F21" s="2">
        <v>2590</v>
      </c>
      <c r="G21" s="2">
        <v>555</v>
      </c>
      <c r="H21" s="2">
        <v>1089</v>
      </c>
      <c r="I21" s="2">
        <v>2</v>
      </c>
      <c r="J21" s="2">
        <v>3</v>
      </c>
      <c r="K21" s="14">
        <f t="shared" si="0"/>
        <v>0.004166666666666652</v>
      </c>
      <c r="L21" s="14"/>
    </row>
    <row r="22" spans="1:12" ht="15.75">
      <c r="A22" s="1">
        <v>0.5708333333333333</v>
      </c>
      <c r="B22" s="2">
        <v>20</v>
      </c>
      <c r="C22" s="2">
        <v>136</v>
      </c>
      <c r="D22" s="2">
        <v>2789</v>
      </c>
      <c r="E22" s="2">
        <v>75</v>
      </c>
      <c r="F22" s="2">
        <v>293</v>
      </c>
      <c r="G22" s="2">
        <v>11</v>
      </c>
      <c r="H22" s="2">
        <v>2753</v>
      </c>
      <c r="I22" s="2">
        <v>0</v>
      </c>
      <c r="J22" s="2">
        <v>7</v>
      </c>
      <c r="K22" s="14">
        <f t="shared" si="0"/>
        <v>0.007638888888888862</v>
      </c>
      <c r="L22" s="14"/>
    </row>
    <row r="23" spans="1:12" ht="15.75">
      <c r="A23" s="1">
        <v>0.575</v>
      </c>
      <c r="B23" s="2">
        <v>21</v>
      </c>
      <c r="C23" s="2">
        <v>2180</v>
      </c>
      <c r="D23" s="2">
        <v>2191</v>
      </c>
      <c r="E23" s="2">
        <v>1563</v>
      </c>
      <c r="F23" s="2">
        <v>224</v>
      </c>
      <c r="G23" s="2">
        <v>303</v>
      </c>
      <c r="H23" s="2">
        <v>1672</v>
      </c>
      <c r="I23" s="2">
        <v>0</v>
      </c>
      <c r="J23" s="2">
        <v>6</v>
      </c>
      <c r="K23" s="14">
        <f t="shared" si="0"/>
        <v>0.004166666666666652</v>
      </c>
      <c r="L23" s="14"/>
    </row>
    <row r="24" spans="1:12" ht="15.75">
      <c r="A24" s="1">
        <v>0.5805555555555556</v>
      </c>
      <c r="B24" s="2">
        <v>22</v>
      </c>
      <c r="C24" s="2">
        <v>422</v>
      </c>
      <c r="D24" s="2">
        <v>486</v>
      </c>
      <c r="E24" s="2">
        <v>1279</v>
      </c>
      <c r="F24" s="2">
        <v>1811</v>
      </c>
      <c r="G24" s="2">
        <v>1155</v>
      </c>
      <c r="H24" s="2">
        <v>1382</v>
      </c>
      <c r="I24" s="2">
        <v>5</v>
      </c>
      <c r="J24" s="2">
        <v>0</v>
      </c>
      <c r="K24" s="14">
        <f t="shared" si="0"/>
        <v>0.005555555555555647</v>
      </c>
      <c r="L24" s="14"/>
    </row>
    <row r="25" spans="1:12" ht="15.75">
      <c r="A25" s="1">
        <v>0.5861111111111111</v>
      </c>
      <c r="B25" s="2">
        <v>23</v>
      </c>
      <c r="C25" s="2">
        <v>56</v>
      </c>
      <c r="D25" s="2">
        <v>102</v>
      </c>
      <c r="E25" s="2">
        <v>41</v>
      </c>
      <c r="F25" s="2">
        <v>709</v>
      </c>
      <c r="G25" s="2">
        <v>2577</v>
      </c>
      <c r="H25" s="2">
        <v>203</v>
      </c>
      <c r="I25" s="2">
        <v>0</v>
      </c>
      <c r="J25" s="2">
        <v>0</v>
      </c>
      <c r="K25" s="14">
        <f t="shared" si="0"/>
        <v>0.005555555555555536</v>
      </c>
      <c r="L25" s="14"/>
    </row>
    <row r="26" spans="1:12" ht="15.75">
      <c r="A26" s="1">
        <v>0.5902777777777778</v>
      </c>
      <c r="B26" s="2">
        <v>24</v>
      </c>
      <c r="C26" s="2">
        <v>2458</v>
      </c>
      <c r="D26" s="2">
        <v>223</v>
      </c>
      <c r="E26" s="2">
        <v>2016</v>
      </c>
      <c r="F26" s="2">
        <v>1872</v>
      </c>
      <c r="G26" s="2">
        <v>2344</v>
      </c>
      <c r="H26" s="2">
        <v>1860</v>
      </c>
      <c r="I26" s="2">
        <v>4</v>
      </c>
      <c r="J26" s="2">
        <v>5</v>
      </c>
      <c r="K26" s="14">
        <f t="shared" si="0"/>
        <v>0.004166666666666652</v>
      </c>
      <c r="L26" s="14"/>
    </row>
    <row r="27" spans="1:12" ht="15.75">
      <c r="A27" s="1">
        <v>0.5979166666666667</v>
      </c>
      <c r="B27" s="2">
        <v>25</v>
      </c>
      <c r="C27" s="2">
        <v>1403</v>
      </c>
      <c r="D27" s="2">
        <v>3231</v>
      </c>
      <c r="E27" s="2">
        <v>335</v>
      </c>
      <c r="F27" s="2">
        <v>1807</v>
      </c>
      <c r="G27" s="2">
        <v>2495</v>
      </c>
      <c r="H27" s="2">
        <v>834</v>
      </c>
      <c r="I27" s="2">
        <v>0</v>
      </c>
      <c r="J27" s="2">
        <v>2</v>
      </c>
      <c r="K27" s="14">
        <f t="shared" si="0"/>
        <v>0.007638888888888862</v>
      </c>
      <c r="L27" s="14"/>
    </row>
    <row r="28" spans="1:12" ht="15.75">
      <c r="A28" s="1">
        <v>0.6041666666666666</v>
      </c>
      <c r="B28" s="2">
        <v>26</v>
      </c>
      <c r="C28" s="2">
        <v>714</v>
      </c>
      <c r="D28" s="2">
        <v>1367</v>
      </c>
      <c r="E28" s="2">
        <v>75</v>
      </c>
      <c r="F28" s="2">
        <v>1881</v>
      </c>
      <c r="G28" s="2">
        <v>2265</v>
      </c>
      <c r="H28" s="2">
        <v>1923</v>
      </c>
      <c r="I28" s="2">
        <v>0</v>
      </c>
      <c r="J28" s="2">
        <v>7</v>
      </c>
      <c r="K28" s="14">
        <f t="shared" si="0"/>
        <v>0.006249999999999978</v>
      </c>
      <c r="L28" s="14"/>
    </row>
    <row r="29" spans="1:12" ht="15.75">
      <c r="A29" s="1">
        <v>0.607638888888889</v>
      </c>
      <c r="B29" s="2">
        <v>27</v>
      </c>
      <c r="C29" s="2">
        <v>752</v>
      </c>
      <c r="D29" s="2">
        <v>613</v>
      </c>
      <c r="E29" s="2">
        <v>2590</v>
      </c>
      <c r="F29" s="2">
        <v>869</v>
      </c>
      <c r="G29" s="2">
        <v>1228</v>
      </c>
      <c r="H29" s="2">
        <v>3314</v>
      </c>
      <c r="I29" s="2">
        <v>5</v>
      </c>
      <c r="J29" s="2">
        <v>0</v>
      </c>
      <c r="K29" s="14">
        <f t="shared" si="0"/>
        <v>0.003472222222222321</v>
      </c>
      <c r="L29" s="14"/>
    </row>
    <row r="30" spans="1:12" ht="15.75">
      <c r="A30" s="1">
        <v>0.6145833333333334</v>
      </c>
      <c r="B30" s="2">
        <v>28</v>
      </c>
      <c r="C30" s="2">
        <v>423</v>
      </c>
      <c r="D30" s="2">
        <v>224</v>
      </c>
      <c r="E30" s="2">
        <v>2789</v>
      </c>
      <c r="F30" s="2">
        <v>237</v>
      </c>
      <c r="G30" s="2">
        <v>1676</v>
      </c>
      <c r="H30" s="2">
        <v>870</v>
      </c>
      <c r="I30" s="2">
        <v>2</v>
      </c>
      <c r="J30" s="2">
        <v>6</v>
      </c>
      <c r="K30" s="14">
        <f t="shared" si="0"/>
        <v>0.00694444444444442</v>
      </c>
      <c r="L30" s="14"/>
    </row>
    <row r="31" spans="1:12" ht="15.75">
      <c r="A31" s="1">
        <v>0.6180555555555556</v>
      </c>
      <c r="B31" s="2">
        <v>29</v>
      </c>
      <c r="C31" s="2">
        <v>293</v>
      </c>
      <c r="D31" s="2">
        <v>136</v>
      </c>
      <c r="E31" s="2">
        <v>816</v>
      </c>
      <c r="F31" s="2">
        <v>2600</v>
      </c>
      <c r="G31" s="2">
        <v>3059</v>
      </c>
      <c r="H31" s="2">
        <v>219</v>
      </c>
      <c r="I31" s="2">
        <v>2</v>
      </c>
      <c r="J31" s="2">
        <v>1</v>
      </c>
      <c r="K31" s="14">
        <f t="shared" si="0"/>
        <v>0.00347222222222221</v>
      </c>
      <c r="L31" s="14"/>
    </row>
    <row r="32" spans="1:12" ht="15.75">
      <c r="A32" s="1">
        <v>0.6236111111111111</v>
      </c>
      <c r="B32" s="2">
        <v>30</v>
      </c>
      <c r="C32" s="2">
        <v>2607</v>
      </c>
      <c r="D32" s="2">
        <v>11</v>
      </c>
      <c r="E32" s="2">
        <v>1089</v>
      </c>
      <c r="F32" s="2">
        <v>1616</v>
      </c>
      <c r="G32" s="2">
        <v>2180</v>
      </c>
      <c r="H32" s="2">
        <v>2753</v>
      </c>
      <c r="I32" s="2">
        <v>0</v>
      </c>
      <c r="J32" s="2">
        <v>1</v>
      </c>
      <c r="K32" s="14">
        <f t="shared" si="0"/>
        <v>0.005555555555555536</v>
      </c>
      <c r="L32" s="14"/>
    </row>
    <row r="33" spans="1:12" ht="15.75">
      <c r="A33" s="1">
        <v>0.6277777777777778</v>
      </c>
      <c r="B33" s="2">
        <v>31</v>
      </c>
      <c r="C33" s="2">
        <v>555</v>
      </c>
      <c r="D33" s="2">
        <v>25</v>
      </c>
      <c r="E33" s="2">
        <v>709</v>
      </c>
      <c r="F33" s="2">
        <v>1257</v>
      </c>
      <c r="G33" s="2">
        <v>56</v>
      </c>
      <c r="H33" s="2">
        <v>2495</v>
      </c>
      <c r="I33" s="2">
        <v>5</v>
      </c>
      <c r="J33" s="2">
        <v>4</v>
      </c>
      <c r="K33" s="14">
        <f t="shared" si="0"/>
        <v>0.004166666666666652</v>
      </c>
      <c r="L33" s="14"/>
    </row>
    <row r="34" spans="1:12" ht="15.75">
      <c r="A34" s="1">
        <v>0.6326388888888889</v>
      </c>
      <c r="B34" s="2">
        <v>32</v>
      </c>
      <c r="C34" s="2">
        <v>1279</v>
      </c>
      <c r="D34" s="2">
        <v>2016</v>
      </c>
      <c r="E34" s="2">
        <v>303</v>
      </c>
      <c r="F34" s="2">
        <v>869</v>
      </c>
      <c r="G34" s="2">
        <v>1923</v>
      </c>
      <c r="H34" s="2">
        <v>335</v>
      </c>
      <c r="I34" s="2">
        <v>9</v>
      </c>
      <c r="J34" s="2">
        <v>0</v>
      </c>
      <c r="K34" s="14">
        <f t="shared" si="0"/>
        <v>0.004861111111111094</v>
      </c>
      <c r="L34" s="14"/>
    </row>
    <row r="35" spans="1:12" ht="15.75">
      <c r="A35" s="1">
        <v>0.6368055555555555</v>
      </c>
      <c r="B35" s="2">
        <v>33</v>
      </c>
      <c r="C35" s="2">
        <v>1807</v>
      </c>
      <c r="D35" s="2">
        <v>224</v>
      </c>
      <c r="E35" s="2">
        <v>2344</v>
      </c>
      <c r="F35" s="2">
        <v>75</v>
      </c>
      <c r="G35" s="2">
        <v>41</v>
      </c>
      <c r="H35" s="2">
        <v>2590</v>
      </c>
      <c r="I35" s="2">
        <v>2</v>
      </c>
      <c r="J35" s="2">
        <v>1</v>
      </c>
      <c r="K35" s="14">
        <f t="shared" si="0"/>
        <v>0.004166666666666652</v>
      </c>
      <c r="L35" s="14"/>
    </row>
    <row r="36" spans="1:12" ht="15.75">
      <c r="A36" s="1">
        <v>0.6444444444444445</v>
      </c>
      <c r="B36" s="2">
        <v>34</v>
      </c>
      <c r="C36" s="2">
        <v>486</v>
      </c>
      <c r="D36" s="2">
        <v>102</v>
      </c>
      <c r="E36" s="2">
        <v>1403</v>
      </c>
      <c r="F36" s="2">
        <v>1872</v>
      </c>
      <c r="G36" s="2">
        <v>136</v>
      </c>
      <c r="H36" s="2">
        <v>2191</v>
      </c>
      <c r="I36" s="2">
        <v>4</v>
      </c>
      <c r="J36" s="2">
        <v>1</v>
      </c>
      <c r="K36" s="14">
        <f t="shared" si="0"/>
        <v>0.007638888888888973</v>
      </c>
      <c r="L36" s="14"/>
    </row>
    <row r="37" spans="1:12" ht="15.75">
      <c r="A37" s="1">
        <v>0.6493055555555556</v>
      </c>
      <c r="B37" s="2">
        <v>35</v>
      </c>
      <c r="C37" s="2">
        <v>816</v>
      </c>
      <c r="D37" s="2">
        <v>2577</v>
      </c>
      <c r="E37" s="2">
        <v>2600</v>
      </c>
      <c r="F37" s="2">
        <v>1089</v>
      </c>
      <c r="G37" s="2">
        <v>1881</v>
      </c>
      <c r="H37" s="2">
        <v>2789</v>
      </c>
      <c r="I37" s="2">
        <v>0</v>
      </c>
      <c r="J37" s="2">
        <v>1</v>
      </c>
      <c r="K37" s="14">
        <f t="shared" si="0"/>
        <v>0.004861111111111094</v>
      </c>
      <c r="L37" s="14"/>
    </row>
    <row r="38" spans="1:12" ht="15.75">
      <c r="A38" s="1">
        <v>0.6548611111111111</v>
      </c>
      <c r="B38" s="2">
        <v>36</v>
      </c>
      <c r="C38" s="2">
        <v>752</v>
      </c>
      <c r="D38" s="2">
        <v>1860</v>
      </c>
      <c r="E38" s="2">
        <v>714</v>
      </c>
      <c r="F38" s="2">
        <v>1616</v>
      </c>
      <c r="G38" s="2">
        <v>1811</v>
      </c>
      <c r="H38" s="2">
        <v>555</v>
      </c>
      <c r="I38" s="2">
        <v>0</v>
      </c>
      <c r="J38" s="2">
        <v>2</v>
      </c>
      <c r="K38" s="14">
        <f t="shared" si="0"/>
        <v>0.005555555555555536</v>
      </c>
      <c r="L38" s="14"/>
    </row>
    <row r="39" spans="1:12" ht="15.75">
      <c r="A39" s="1">
        <v>0.6590277777777778</v>
      </c>
      <c r="B39" s="2">
        <v>37</v>
      </c>
      <c r="C39" s="2">
        <v>2753</v>
      </c>
      <c r="D39" s="2">
        <v>1382</v>
      </c>
      <c r="E39" s="2">
        <v>2607</v>
      </c>
      <c r="F39" s="2">
        <v>219</v>
      </c>
      <c r="G39" s="2">
        <v>223</v>
      </c>
      <c r="H39" s="2">
        <v>1676</v>
      </c>
      <c r="I39" s="2">
        <v>4</v>
      </c>
      <c r="J39" s="2">
        <v>3</v>
      </c>
      <c r="K39" s="14">
        <f t="shared" si="0"/>
        <v>0.004166666666666652</v>
      </c>
      <c r="L39" s="14"/>
    </row>
    <row r="40" spans="1:12" ht="15.75">
      <c r="A40" s="1">
        <v>0.6631944444444444</v>
      </c>
      <c r="B40" s="2">
        <v>38</v>
      </c>
      <c r="C40" s="2">
        <v>834</v>
      </c>
      <c r="D40" s="2">
        <v>2180</v>
      </c>
      <c r="E40" s="2">
        <v>3314</v>
      </c>
      <c r="F40" s="2">
        <v>422</v>
      </c>
      <c r="G40" s="2">
        <v>1367</v>
      </c>
      <c r="H40" s="2">
        <v>237</v>
      </c>
      <c r="I40" s="2">
        <v>6</v>
      </c>
      <c r="J40" s="2">
        <v>2</v>
      </c>
      <c r="K40" s="14">
        <f t="shared" si="0"/>
        <v>0.004166666666666652</v>
      </c>
      <c r="L40" s="14"/>
    </row>
    <row r="41" spans="1:12" ht="15.75">
      <c r="A41" s="1">
        <v>0.6680555555555556</v>
      </c>
      <c r="B41" s="2">
        <v>39</v>
      </c>
      <c r="C41" s="2">
        <v>3059</v>
      </c>
      <c r="D41" s="2">
        <v>1672</v>
      </c>
      <c r="E41" s="2">
        <v>203</v>
      </c>
      <c r="F41" s="2">
        <v>423</v>
      </c>
      <c r="G41" s="2">
        <v>3231</v>
      </c>
      <c r="H41" s="2">
        <v>2458</v>
      </c>
      <c r="I41" s="2">
        <v>4</v>
      </c>
      <c r="J41" s="2">
        <v>0</v>
      </c>
      <c r="K41" s="14">
        <f t="shared" si="0"/>
        <v>0.004861111111111205</v>
      </c>
      <c r="L41" s="14"/>
    </row>
    <row r="42" spans="1:12" ht="15.75">
      <c r="A42" s="1">
        <v>0.6722222222222222</v>
      </c>
      <c r="B42" s="2">
        <v>40</v>
      </c>
      <c r="C42" s="2">
        <v>870</v>
      </c>
      <c r="D42" s="2">
        <v>25</v>
      </c>
      <c r="E42" s="2">
        <v>1563</v>
      </c>
      <c r="F42" s="2">
        <v>293</v>
      </c>
      <c r="G42" s="2">
        <v>613</v>
      </c>
      <c r="H42" s="2">
        <v>2265</v>
      </c>
      <c r="I42" s="2">
        <v>8</v>
      </c>
      <c r="J42" s="2">
        <v>3</v>
      </c>
      <c r="K42" s="14">
        <f t="shared" si="0"/>
        <v>0.004166666666666541</v>
      </c>
      <c r="L42" s="14"/>
    </row>
    <row r="43" spans="1:12" ht="15.75">
      <c r="A43" s="1">
        <v>0.6756944444444444</v>
      </c>
      <c r="B43" s="2">
        <v>41</v>
      </c>
      <c r="C43" s="2">
        <v>1257</v>
      </c>
      <c r="D43" s="2">
        <v>11</v>
      </c>
      <c r="E43" s="2">
        <v>709</v>
      </c>
      <c r="F43" s="2">
        <v>1155</v>
      </c>
      <c r="G43" s="2">
        <v>1228</v>
      </c>
      <c r="H43" s="2">
        <v>2016</v>
      </c>
      <c r="I43" s="2">
        <v>2</v>
      </c>
      <c r="J43" s="2">
        <v>1</v>
      </c>
      <c r="K43" s="14">
        <f t="shared" si="0"/>
        <v>0.00347222222222221</v>
      </c>
      <c r="L43" s="14"/>
    </row>
    <row r="44" spans="1:12" ht="15.75">
      <c r="A44" s="1">
        <v>0.68125</v>
      </c>
      <c r="B44" s="2">
        <v>42</v>
      </c>
      <c r="C44" s="2">
        <v>2600</v>
      </c>
      <c r="D44" s="2">
        <v>223</v>
      </c>
      <c r="E44" s="2">
        <v>56</v>
      </c>
      <c r="F44" s="2">
        <v>1279</v>
      </c>
      <c r="G44" s="2">
        <v>1807</v>
      </c>
      <c r="H44" s="2">
        <v>2590</v>
      </c>
      <c r="I44" s="2">
        <v>0</v>
      </c>
      <c r="J44" s="2">
        <v>6</v>
      </c>
      <c r="K44" s="14">
        <f t="shared" si="0"/>
        <v>0.005555555555555647</v>
      </c>
      <c r="L44" s="14"/>
    </row>
    <row r="45" spans="1:12" ht="15.75">
      <c r="A45" s="1">
        <v>0.686111111111111</v>
      </c>
      <c r="B45" s="2">
        <v>43</v>
      </c>
      <c r="C45" s="2">
        <v>75</v>
      </c>
      <c r="D45" s="2">
        <v>422</v>
      </c>
      <c r="E45" s="2">
        <v>1089</v>
      </c>
      <c r="F45" s="2">
        <v>2495</v>
      </c>
      <c r="G45" s="2">
        <v>102</v>
      </c>
      <c r="H45" s="2">
        <v>1676</v>
      </c>
      <c r="I45" s="2">
        <v>3</v>
      </c>
      <c r="J45" s="2">
        <v>7</v>
      </c>
      <c r="K45" s="14">
        <f t="shared" si="0"/>
        <v>0.004861111111110983</v>
      </c>
      <c r="L45" s="14"/>
    </row>
    <row r="46" spans="1:12" ht="15.75">
      <c r="A46" s="1">
        <v>0.6902777777777778</v>
      </c>
      <c r="B46" s="2">
        <v>44</v>
      </c>
      <c r="C46" s="2">
        <v>1616</v>
      </c>
      <c r="D46" s="2">
        <v>2344</v>
      </c>
      <c r="E46" s="2">
        <v>1672</v>
      </c>
      <c r="F46" s="2">
        <v>2789</v>
      </c>
      <c r="G46" s="2">
        <v>1403</v>
      </c>
      <c r="H46" s="2">
        <v>834</v>
      </c>
      <c r="I46" s="2">
        <v>1</v>
      </c>
      <c r="J46" s="2">
        <v>1</v>
      </c>
      <c r="K46" s="14">
        <f t="shared" si="0"/>
        <v>0.004166666666666763</v>
      </c>
      <c r="L46" s="14"/>
    </row>
    <row r="47" spans="1:12" ht="15.75">
      <c r="A47" s="1">
        <v>0.6965277777777777</v>
      </c>
      <c r="B47" s="2">
        <v>45</v>
      </c>
      <c r="C47" s="2">
        <v>714</v>
      </c>
      <c r="D47" s="2">
        <v>3059</v>
      </c>
      <c r="E47" s="2">
        <v>2607</v>
      </c>
      <c r="F47" s="2">
        <v>3314</v>
      </c>
      <c r="G47" s="2">
        <v>303</v>
      </c>
      <c r="H47" s="2">
        <v>486</v>
      </c>
      <c r="I47" s="2">
        <v>0</v>
      </c>
      <c r="J47" s="2">
        <v>5</v>
      </c>
      <c r="K47" s="14">
        <f t="shared" si="0"/>
        <v>0.006249999999999978</v>
      </c>
      <c r="L47" s="14"/>
    </row>
    <row r="48" spans="1:12" ht="15.75">
      <c r="A48" s="1">
        <v>0.7013888888888888</v>
      </c>
      <c r="B48" s="2">
        <v>46</v>
      </c>
      <c r="C48" s="2">
        <v>3231</v>
      </c>
      <c r="D48" s="2">
        <v>1860</v>
      </c>
      <c r="E48" s="2">
        <v>219</v>
      </c>
      <c r="F48" s="2">
        <v>237</v>
      </c>
      <c r="G48" s="2">
        <v>11</v>
      </c>
      <c r="H48" s="2">
        <v>2265</v>
      </c>
      <c r="I48" s="2">
        <v>5</v>
      </c>
      <c r="J48" s="2">
        <v>0</v>
      </c>
      <c r="K48" s="14">
        <f t="shared" si="0"/>
        <v>0.004861111111111094</v>
      </c>
      <c r="L48" s="14"/>
    </row>
    <row r="49" spans="1:12" ht="15.75">
      <c r="A49" s="1">
        <v>0.7055555555555556</v>
      </c>
      <c r="B49" s="2">
        <v>47</v>
      </c>
      <c r="C49" s="2">
        <v>1881</v>
      </c>
      <c r="D49" s="2">
        <v>293</v>
      </c>
      <c r="E49" s="2">
        <v>1155</v>
      </c>
      <c r="F49" s="2">
        <v>869</v>
      </c>
      <c r="G49" s="2">
        <v>1872</v>
      </c>
      <c r="H49" s="2">
        <v>224</v>
      </c>
      <c r="I49" s="2">
        <v>0</v>
      </c>
      <c r="J49" s="2">
        <v>2</v>
      </c>
      <c r="K49" s="14">
        <f t="shared" si="0"/>
        <v>0.004166666666666763</v>
      </c>
      <c r="L49" s="14"/>
    </row>
    <row r="50" spans="1:12" ht="15.75">
      <c r="A50" s="1">
        <v>0.7104166666666667</v>
      </c>
      <c r="B50" s="2">
        <v>48</v>
      </c>
      <c r="C50" s="2">
        <v>1367</v>
      </c>
      <c r="D50" s="2">
        <v>136</v>
      </c>
      <c r="E50" s="2">
        <v>2180</v>
      </c>
      <c r="F50" s="2">
        <v>1382</v>
      </c>
      <c r="G50" s="2">
        <v>2577</v>
      </c>
      <c r="H50" s="2">
        <v>25</v>
      </c>
      <c r="I50" s="2">
        <v>3</v>
      </c>
      <c r="J50" s="2">
        <v>4</v>
      </c>
      <c r="K50" s="14">
        <f t="shared" si="0"/>
        <v>0.004861111111111094</v>
      </c>
      <c r="L50" s="14"/>
    </row>
    <row r="51" spans="1:12" ht="15.75">
      <c r="A51" s="1">
        <v>0.717361111111111</v>
      </c>
      <c r="B51" s="2">
        <v>49</v>
      </c>
      <c r="C51" s="2">
        <v>335</v>
      </c>
      <c r="D51" s="2">
        <v>423</v>
      </c>
      <c r="E51" s="2">
        <v>1811</v>
      </c>
      <c r="F51" s="2">
        <v>1257</v>
      </c>
      <c r="G51" s="2">
        <v>2753</v>
      </c>
      <c r="H51" s="2">
        <v>613</v>
      </c>
      <c r="I51" s="2">
        <v>1</v>
      </c>
      <c r="J51" s="2">
        <v>0</v>
      </c>
      <c r="K51" s="14">
        <f t="shared" si="0"/>
        <v>0.006944444444444309</v>
      </c>
      <c r="L51" s="14"/>
    </row>
    <row r="52" spans="1:12" ht="15.75">
      <c r="A52" s="1">
        <v>0.7215277777777778</v>
      </c>
      <c r="B52" s="2">
        <v>50</v>
      </c>
      <c r="C52" s="2">
        <v>555</v>
      </c>
      <c r="D52" s="2">
        <v>1563</v>
      </c>
      <c r="E52" s="2">
        <v>1923</v>
      </c>
      <c r="F52" s="2">
        <v>203</v>
      </c>
      <c r="G52" s="2">
        <v>816</v>
      </c>
      <c r="H52" s="2">
        <v>1228</v>
      </c>
      <c r="I52" s="2">
        <v>3</v>
      </c>
      <c r="J52" s="2">
        <v>1</v>
      </c>
      <c r="K52" s="14">
        <f t="shared" si="0"/>
        <v>0.004166666666666763</v>
      </c>
      <c r="L52" s="14"/>
    </row>
    <row r="53" spans="1:12" ht="15.75">
      <c r="A53" s="1">
        <v>0.7256944444444445</v>
      </c>
      <c r="B53" s="2">
        <v>51</v>
      </c>
      <c r="C53" s="2">
        <v>752</v>
      </c>
      <c r="D53" s="2">
        <v>2458</v>
      </c>
      <c r="E53" s="2">
        <v>870</v>
      </c>
      <c r="F53" s="2">
        <v>2191</v>
      </c>
      <c r="G53" s="2">
        <v>41</v>
      </c>
      <c r="H53" s="2">
        <v>834</v>
      </c>
      <c r="I53" s="2">
        <v>7</v>
      </c>
      <c r="J53" s="2">
        <v>0</v>
      </c>
      <c r="K53" s="14">
        <f t="shared" si="0"/>
        <v>0.004166666666666763</v>
      </c>
      <c r="L53" s="14"/>
    </row>
    <row r="54" spans="1:12" ht="15.75">
      <c r="A54" s="1">
        <v>0.7333333333333334</v>
      </c>
      <c r="B54" s="2">
        <v>52</v>
      </c>
      <c r="C54" s="2">
        <v>1860</v>
      </c>
      <c r="D54" s="2">
        <v>2600</v>
      </c>
      <c r="E54" s="2">
        <v>2789</v>
      </c>
      <c r="F54" s="2">
        <v>1403</v>
      </c>
      <c r="G54" s="2">
        <v>224</v>
      </c>
      <c r="H54" s="2">
        <v>3314</v>
      </c>
      <c r="I54" s="2">
        <v>0</v>
      </c>
      <c r="J54" s="2">
        <v>0</v>
      </c>
      <c r="K54" s="14">
        <f t="shared" si="0"/>
        <v>0.007638888888888862</v>
      </c>
      <c r="L54" s="14"/>
    </row>
    <row r="55" spans="1:12" ht="15.75">
      <c r="A55" s="1">
        <v>0.7368055555555556</v>
      </c>
      <c r="B55" s="2">
        <v>53</v>
      </c>
      <c r="C55" s="2">
        <v>709</v>
      </c>
      <c r="D55" s="2">
        <v>102</v>
      </c>
      <c r="E55" s="2">
        <v>714</v>
      </c>
      <c r="F55" s="2">
        <v>2607</v>
      </c>
      <c r="G55" s="2">
        <v>1807</v>
      </c>
      <c r="H55" s="2">
        <v>2180</v>
      </c>
      <c r="I55" s="2">
        <v>1</v>
      </c>
      <c r="J55" s="2">
        <v>4</v>
      </c>
      <c r="K55" s="14">
        <f t="shared" si="0"/>
        <v>0.00347222222222221</v>
      </c>
      <c r="L55" s="14"/>
    </row>
    <row r="56" spans="1:12" ht="15.75">
      <c r="A56" s="1">
        <v>0.7409722222222223</v>
      </c>
      <c r="B56" s="2">
        <v>54</v>
      </c>
      <c r="C56" s="2">
        <v>237</v>
      </c>
      <c r="D56" s="2">
        <v>1881</v>
      </c>
      <c r="E56" s="2">
        <v>219</v>
      </c>
      <c r="F56" s="2">
        <v>613</v>
      </c>
      <c r="G56" s="2">
        <v>303</v>
      </c>
      <c r="H56" s="2">
        <v>1616</v>
      </c>
      <c r="I56" s="2">
        <v>3</v>
      </c>
      <c r="J56" s="2">
        <v>5</v>
      </c>
      <c r="K56" s="14">
        <f t="shared" si="0"/>
        <v>0.004166666666666652</v>
      </c>
      <c r="L56" s="14"/>
    </row>
    <row r="57" spans="1:12" ht="15.75">
      <c r="A57" s="1">
        <v>0.7493055555555556</v>
      </c>
      <c r="B57" s="2">
        <v>55</v>
      </c>
      <c r="C57" s="2">
        <v>422</v>
      </c>
      <c r="D57" s="2">
        <v>1563</v>
      </c>
      <c r="E57" s="2">
        <v>293</v>
      </c>
      <c r="F57" s="2">
        <v>486</v>
      </c>
      <c r="G57" s="2">
        <v>2016</v>
      </c>
      <c r="H57" s="2">
        <v>423</v>
      </c>
      <c r="I57" s="2">
        <v>4</v>
      </c>
      <c r="J57" s="2">
        <v>0</v>
      </c>
      <c r="K57" s="14">
        <f t="shared" si="0"/>
        <v>0.008333333333333304</v>
      </c>
      <c r="L57" s="14"/>
    </row>
    <row r="58" spans="1:12" ht="15.75">
      <c r="A58" s="1">
        <v>0.7534722222222222</v>
      </c>
      <c r="B58" s="2">
        <v>56</v>
      </c>
      <c r="C58" s="2">
        <v>56</v>
      </c>
      <c r="D58" s="2">
        <v>2265</v>
      </c>
      <c r="E58" s="2">
        <v>1089</v>
      </c>
      <c r="F58" s="2">
        <v>1382</v>
      </c>
      <c r="G58" s="2">
        <v>136</v>
      </c>
      <c r="H58" s="2">
        <v>2458</v>
      </c>
      <c r="I58" s="2">
        <v>7</v>
      </c>
      <c r="J58" s="2">
        <v>2</v>
      </c>
      <c r="K58" s="14">
        <f t="shared" si="0"/>
        <v>0.004166666666666652</v>
      </c>
      <c r="L58" s="14"/>
    </row>
    <row r="59" spans="1:12" ht="15.75">
      <c r="A59" s="1">
        <v>0.3888888888888889</v>
      </c>
      <c r="B59" s="2">
        <v>57</v>
      </c>
      <c r="C59" s="2">
        <v>1257</v>
      </c>
      <c r="D59" s="2">
        <v>2191</v>
      </c>
      <c r="E59" s="2">
        <v>75</v>
      </c>
      <c r="F59" s="2">
        <v>3231</v>
      </c>
      <c r="G59" s="2">
        <v>203</v>
      </c>
      <c r="H59" s="2">
        <v>1367</v>
      </c>
      <c r="I59" s="2">
        <v>0</v>
      </c>
      <c r="J59" s="2">
        <v>4</v>
      </c>
      <c r="K59" s="14"/>
      <c r="L59" s="14" t="s">
        <v>40</v>
      </c>
    </row>
    <row r="60" spans="1:12" ht="15.75">
      <c r="A60" s="1">
        <v>0.3979166666666667</v>
      </c>
      <c r="B60" s="2">
        <v>58</v>
      </c>
      <c r="C60" s="2">
        <v>869</v>
      </c>
      <c r="D60" s="2">
        <v>2577</v>
      </c>
      <c r="E60" s="2">
        <v>2495</v>
      </c>
      <c r="F60" s="2">
        <v>870</v>
      </c>
      <c r="G60" s="2">
        <v>11</v>
      </c>
      <c r="H60" s="2">
        <v>223</v>
      </c>
      <c r="I60" s="2">
        <v>3</v>
      </c>
      <c r="J60" s="2">
        <v>3</v>
      </c>
      <c r="K60" s="14">
        <f t="shared" si="0"/>
        <v>0.009027777777777801</v>
      </c>
      <c r="L60" s="14"/>
    </row>
    <row r="61" spans="1:12" ht="15.75">
      <c r="A61" s="1">
        <v>0.4048611111111111</v>
      </c>
      <c r="B61" s="2">
        <v>59</v>
      </c>
      <c r="C61" s="2">
        <v>2753</v>
      </c>
      <c r="D61" s="2">
        <v>1872</v>
      </c>
      <c r="E61" s="2">
        <v>1279</v>
      </c>
      <c r="F61" s="2">
        <v>2344</v>
      </c>
      <c r="G61" s="2">
        <v>555</v>
      </c>
      <c r="H61" s="2">
        <v>752</v>
      </c>
      <c r="I61" s="2">
        <v>5</v>
      </c>
      <c r="J61" s="2">
        <v>2</v>
      </c>
      <c r="K61" s="14">
        <f t="shared" si="0"/>
        <v>0.00694444444444442</v>
      </c>
      <c r="L61" s="14"/>
    </row>
    <row r="62" spans="1:12" ht="15.75">
      <c r="A62" s="1">
        <v>0.4083333333333334</v>
      </c>
      <c r="B62" s="2">
        <v>60</v>
      </c>
      <c r="C62" s="2">
        <v>2590</v>
      </c>
      <c r="D62" s="2">
        <v>25</v>
      </c>
      <c r="E62" s="2">
        <v>1811</v>
      </c>
      <c r="F62" s="2">
        <v>1923</v>
      </c>
      <c r="G62" s="2">
        <v>3059</v>
      </c>
      <c r="H62" s="2">
        <v>1155</v>
      </c>
      <c r="I62" s="2">
        <v>14</v>
      </c>
      <c r="J62" s="2">
        <v>0</v>
      </c>
      <c r="K62" s="14">
        <f t="shared" si="0"/>
        <v>0.0034722222222222654</v>
      </c>
      <c r="L62" s="14"/>
    </row>
    <row r="63" spans="1:12" ht="15.75">
      <c r="A63" s="1">
        <v>0.4131944444444444</v>
      </c>
      <c r="B63" s="2">
        <v>61</v>
      </c>
      <c r="C63" s="2">
        <v>1672</v>
      </c>
      <c r="D63" s="2">
        <v>41</v>
      </c>
      <c r="E63" s="2">
        <v>816</v>
      </c>
      <c r="F63" s="2">
        <v>1228</v>
      </c>
      <c r="G63" s="2">
        <v>1676</v>
      </c>
      <c r="H63" s="2">
        <v>335</v>
      </c>
      <c r="I63" s="2">
        <v>5</v>
      </c>
      <c r="J63" s="2">
        <v>2</v>
      </c>
      <c r="K63" s="14">
        <f t="shared" si="0"/>
        <v>0.004861111111111038</v>
      </c>
      <c r="L63" s="14"/>
    </row>
    <row r="64" spans="1:12" ht="15.75">
      <c r="A64" s="1">
        <v>0.41805555555555557</v>
      </c>
      <c r="B64" s="2">
        <v>62</v>
      </c>
      <c r="C64" s="2">
        <v>1860</v>
      </c>
      <c r="D64" s="2">
        <v>422</v>
      </c>
      <c r="E64" s="2">
        <v>2191</v>
      </c>
      <c r="F64" s="2">
        <v>613</v>
      </c>
      <c r="G64" s="2">
        <v>1089</v>
      </c>
      <c r="H64" s="2">
        <v>714</v>
      </c>
      <c r="I64" s="2">
        <v>1</v>
      </c>
      <c r="J64" s="2">
        <v>7</v>
      </c>
      <c r="K64" s="14">
        <f t="shared" si="0"/>
        <v>0.004861111111111149</v>
      </c>
      <c r="L64" s="14"/>
    </row>
    <row r="65" spans="1:12" ht="15.75">
      <c r="A65" s="1">
        <v>0.4215277777777778</v>
      </c>
      <c r="B65" s="2">
        <v>63</v>
      </c>
      <c r="C65" s="2">
        <v>224</v>
      </c>
      <c r="D65" s="2">
        <v>2495</v>
      </c>
      <c r="E65" s="2">
        <v>2458</v>
      </c>
      <c r="F65" s="2">
        <v>219</v>
      </c>
      <c r="G65" s="2">
        <v>2577</v>
      </c>
      <c r="H65" s="2">
        <v>486</v>
      </c>
      <c r="I65" s="2">
        <v>8</v>
      </c>
      <c r="J65" s="2">
        <v>3</v>
      </c>
      <c r="K65" s="14">
        <f t="shared" si="0"/>
        <v>0.00347222222222221</v>
      </c>
      <c r="L65" s="14"/>
    </row>
    <row r="66" spans="1:12" ht="15.75">
      <c r="A66" s="1">
        <v>0.425</v>
      </c>
      <c r="B66" s="2">
        <v>64</v>
      </c>
      <c r="C66" s="2">
        <v>223</v>
      </c>
      <c r="D66" s="2">
        <v>1367</v>
      </c>
      <c r="E66" s="2">
        <v>1807</v>
      </c>
      <c r="F66" s="2">
        <v>203</v>
      </c>
      <c r="G66" s="2">
        <v>752</v>
      </c>
      <c r="H66" s="2">
        <v>293</v>
      </c>
      <c r="I66" s="2">
        <v>2</v>
      </c>
      <c r="J66" s="2">
        <v>0</v>
      </c>
      <c r="K66" s="14">
        <f t="shared" si="0"/>
        <v>0.00347222222222221</v>
      </c>
      <c r="L66" s="14"/>
    </row>
    <row r="67" spans="1:12" ht="15.75">
      <c r="A67" s="1">
        <v>0.4354166666666666</v>
      </c>
      <c r="B67" s="2">
        <v>65</v>
      </c>
      <c r="C67" s="2">
        <v>136</v>
      </c>
      <c r="D67" s="2">
        <v>3314</v>
      </c>
      <c r="E67" s="2">
        <v>1881</v>
      </c>
      <c r="F67" s="2">
        <v>2344</v>
      </c>
      <c r="G67" s="2">
        <v>1563</v>
      </c>
      <c r="H67" s="2">
        <v>1811</v>
      </c>
      <c r="I67" s="2">
        <v>0</v>
      </c>
      <c r="J67" s="2">
        <v>0</v>
      </c>
      <c r="K67" s="14">
        <f t="shared" si="0"/>
        <v>0.01041666666666663</v>
      </c>
      <c r="L67" s="14"/>
    </row>
    <row r="68" spans="1:12" ht="15.75">
      <c r="A68" s="1">
        <v>0.4395833333333334</v>
      </c>
      <c r="B68" s="2">
        <v>66</v>
      </c>
      <c r="C68" s="2">
        <v>1676</v>
      </c>
      <c r="D68" s="2">
        <v>555</v>
      </c>
      <c r="E68" s="2">
        <v>303</v>
      </c>
      <c r="F68" s="2">
        <v>2590</v>
      </c>
      <c r="G68" s="2">
        <v>2265</v>
      </c>
      <c r="H68" s="2">
        <v>3231</v>
      </c>
      <c r="I68" s="2">
        <v>11</v>
      </c>
      <c r="J68" s="2">
        <v>0</v>
      </c>
      <c r="K68" s="14">
        <f t="shared" si="0"/>
        <v>0.004166666666666763</v>
      </c>
      <c r="L68" s="14"/>
    </row>
    <row r="69" spans="1:12" ht="15.75">
      <c r="A69" s="1">
        <v>0.4451388888888889</v>
      </c>
      <c r="B69" s="2">
        <v>67</v>
      </c>
      <c r="C69" s="2">
        <v>2016</v>
      </c>
      <c r="D69" s="2">
        <v>335</v>
      </c>
      <c r="E69" s="2">
        <v>3059</v>
      </c>
      <c r="F69" s="2">
        <v>102</v>
      </c>
      <c r="G69" s="2">
        <v>870</v>
      </c>
      <c r="H69" s="2">
        <v>75</v>
      </c>
      <c r="I69" s="2">
        <v>5</v>
      </c>
      <c r="J69" s="2">
        <v>3</v>
      </c>
      <c r="K69" s="14">
        <f aca="true" t="shared" si="1" ref="K69:K94">A69-A68</f>
        <v>0.005555555555555536</v>
      </c>
      <c r="L69" s="14"/>
    </row>
    <row r="70" spans="1:12" ht="15.75">
      <c r="A70" s="1">
        <v>0.4486111111111111</v>
      </c>
      <c r="B70" s="2">
        <v>68</v>
      </c>
      <c r="C70" s="2">
        <v>11</v>
      </c>
      <c r="D70" s="2">
        <v>1616</v>
      </c>
      <c r="E70" s="2">
        <v>1228</v>
      </c>
      <c r="F70" s="2">
        <v>423</v>
      </c>
      <c r="G70" s="2">
        <v>1279</v>
      </c>
      <c r="H70" s="2">
        <v>25</v>
      </c>
      <c r="I70" s="2">
        <v>4</v>
      </c>
      <c r="J70" s="2">
        <v>8</v>
      </c>
      <c r="K70" s="14">
        <f t="shared" si="1"/>
        <v>0.00347222222222221</v>
      </c>
      <c r="L70" s="14"/>
    </row>
    <row r="71" spans="1:12" ht="15.75">
      <c r="A71" s="1">
        <v>0.4527777777777778</v>
      </c>
      <c r="B71" s="2">
        <v>69</v>
      </c>
      <c r="C71" s="2">
        <v>41</v>
      </c>
      <c r="D71" s="2">
        <v>1155</v>
      </c>
      <c r="E71" s="2">
        <v>869</v>
      </c>
      <c r="F71" s="2">
        <v>2789</v>
      </c>
      <c r="G71" s="2">
        <v>56</v>
      </c>
      <c r="H71" s="2">
        <v>2180</v>
      </c>
      <c r="I71" s="2">
        <v>0</v>
      </c>
      <c r="J71" s="2">
        <v>4</v>
      </c>
      <c r="K71" s="14">
        <f t="shared" si="1"/>
        <v>0.004166666666666652</v>
      </c>
      <c r="L71" s="14"/>
    </row>
    <row r="72" spans="1:12" ht="15.75">
      <c r="A72" s="1">
        <v>0.45694444444444443</v>
      </c>
      <c r="B72" s="2">
        <v>70</v>
      </c>
      <c r="C72" s="2">
        <v>709</v>
      </c>
      <c r="D72" s="2">
        <v>2753</v>
      </c>
      <c r="E72" s="2">
        <v>2600</v>
      </c>
      <c r="F72" s="2">
        <v>1923</v>
      </c>
      <c r="G72" s="2">
        <v>1672</v>
      </c>
      <c r="H72" s="2">
        <v>237</v>
      </c>
      <c r="I72" s="2">
        <v>1</v>
      </c>
      <c r="J72" s="2">
        <v>7</v>
      </c>
      <c r="K72" s="14">
        <f t="shared" si="1"/>
        <v>0.004166666666666652</v>
      </c>
      <c r="L72" s="14"/>
    </row>
    <row r="73" spans="1:12" ht="15.75">
      <c r="A73" s="1">
        <v>0.4604166666666667</v>
      </c>
      <c r="B73" s="2">
        <v>71</v>
      </c>
      <c r="C73" s="2">
        <v>816</v>
      </c>
      <c r="D73" s="2">
        <v>1257</v>
      </c>
      <c r="E73" s="2">
        <v>1382</v>
      </c>
      <c r="F73" s="2">
        <v>834</v>
      </c>
      <c r="G73" s="2">
        <v>1872</v>
      </c>
      <c r="H73" s="2">
        <v>2607</v>
      </c>
      <c r="I73" s="2">
        <v>0</v>
      </c>
      <c r="J73" s="2">
        <v>4</v>
      </c>
      <c r="K73" s="14">
        <f t="shared" si="1"/>
        <v>0.0034722222222222654</v>
      </c>
      <c r="L73" s="14"/>
    </row>
    <row r="74" spans="1:12" ht="15.75">
      <c r="A74" s="1">
        <v>0.46527777777777773</v>
      </c>
      <c r="B74" s="2">
        <v>72</v>
      </c>
      <c r="C74" s="2">
        <v>1403</v>
      </c>
      <c r="D74" s="2">
        <v>1367</v>
      </c>
      <c r="E74" s="2">
        <v>1811</v>
      </c>
      <c r="F74" s="2">
        <v>1089</v>
      </c>
      <c r="G74" s="2">
        <v>2016</v>
      </c>
      <c r="H74" s="2">
        <v>219</v>
      </c>
      <c r="I74" s="2">
        <v>1</v>
      </c>
      <c r="J74" s="2">
        <v>8</v>
      </c>
      <c r="K74" s="14">
        <f t="shared" si="1"/>
        <v>0.004861111111111038</v>
      </c>
      <c r="L74" s="14"/>
    </row>
    <row r="75" spans="1:12" ht="15.75">
      <c r="A75" s="1">
        <v>0.4701388888888889</v>
      </c>
      <c r="B75" s="2">
        <v>73</v>
      </c>
      <c r="C75" s="2">
        <v>293</v>
      </c>
      <c r="D75" s="2">
        <v>2191</v>
      </c>
      <c r="E75" s="2">
        <v>1676</v>
      </c>
      <c r="F75" s="2">
        <v>1279</v>
      </c>
      <c r="G75" s="2">
        <v>2344</v>
      </c>
      <c r="H75" s="2">
        <v>2577</v>
      </c>
      <c r="I75" s="2">
        <v>1</v>
      </c>
      <c r="J75" s="2">
        <v>4</v>
      </c>
      <c r="K75" s="14">
        <f t="shared" si="1"/>
        <v>0.004861111111111149</v>
      </c>
      <c r="L75" s="14"/>
    </row>
    <row r="76" spans="1:12" ht="15.75">
      <c r="A76" s="1">
        <v>0.475</v>
      </c>
      <c r="B76" s="2">
        <v>74</v>
      </c>
      <c r="C76" s="2">
        <v>1228</v>
      </c>
      <c r="D76" s="2">
        <v>223</v>
      </c>
      <c r="E76" s="2">
        <v>555</v>
      </c>
      <c r="F76" s="2">
        <v>102</v>
      </c>
      <c r="G76" s="2">
        <v>2180</v>
      </c>
      <c r="H76" s="2">
        <v>1881</v>
      </c>
      <c r="I76" s="2">
        <v>3</v>
      </c>
      <c r="J76" s="2">
        <v>7</v>
      </c>
      <c r="K76" s="14">
        <f t="shared" si="1"/>
        <v>0.004861111111111094</v>
      </c>
      <c r="L76" s="14"/>
    </row>
    <row r="77" spans="1:12" ht="15.75">
      <c r="A77" s="1">
        <v>0.4784722222222222</v>
      </c>
      <c r="B77" s="2">
        <v>75</v>
      </c>
      <c r="C77" s="2">
        <v>2590</v>
      </c>
      <c r="D77" s="2">
        <v>870</v>
      </c>
      <c r="E77" s="2">
        <v>203</v>
      </c>
      <c r="F77" s="2">
        <v>486</v>
      </c>
      <c r="G77" s="2">
        <v>1860</v>
      </c>
      <c r="H77" s="2">
        <v>709</v>
      </c>
      <c r="I77" s="2">
        <v>6</v>
      </c>
      <c r="J77" s="2">
        <v>7</v>
      </c>
      <c r="K77" s="14">
        <f t="shared" si="1"/>
        <v>0.00347222222222221</v>
      </c>
      <c r="L77" s="14"/>
    </row>
    <row r="78" spans="1:12" ht="15.75">
      <c r="A78" s="1">
        <v>0.48333333333333334</v>
      </c>
      <c r="B78" s="2">
        <v>76</v>
      </c>
      <c r="C78" s="2">
        <v>422</v>
      </c>
      <c r="D78" s="2">
        <v>41</v>
      </c>
      <c r="E78" s="2">
        <v>303</v>
      </c>
      <c r="F78" s="2">
        <v>136</v>
      </c>
      <c r="G78" s="2">
        <v>1616</v>
      </c>
      <c r="H78" s="2">
        <v>1257</v>
      </c>
      <c r="I78" s="2">
        <v>8</v>
      </c>
      <c r="J78" s="2">
        <v>1</v>
      </c>
      <c r="K78" s="14">
        <f t="shared" si="1"/>
        <v>0.004861111111111149</v>
      </c>
      <c r="L78" s="14"/>
    </row>
    <row r="79" spans="1:12" ht="15.75">
      <c r="A79" s="1">
        <v>0.48680555555555555</v>
      </c>
      <c r="B79" s="2">
        <v>77</v>
      </c>
      <c r="C79" s="2">
        <v>714</v>
      </c>
      <c r="D79" s="2">
        <v>335</v>
      </c>
      <c r="E79" s="2">
        <v>237</v>
      </c>
      <c r="F79" s="2">
        <v>869</v>
      </c>
      <c r="G79" s="2">
        <v>1563</v>
      </c>
      <c r="H79" s="2">
        <v>2458</v>
      </c>
      <c r="I79" s="2">
        <v>0</v>
      </c>
      <c r="J79" s="2">
        <v>3</v>
      </c>
      <c r="K79" s="14">
        <f t="shared" si="1"/>
        <v>0.00347222222222221</v>
      </c>
      <c r="L79" s="14"/>
    </row>
    <row r="80" spans="1:12" ht="15.75">
      <c r="A80" s="1">
        <v>0.4930555555555556</v>
      </c>
      <c r="B80" s="2">
        <v>78</v>
      </c>
      <c r="C80" s="2">
        <v>1155</v>
      </c>
      <c r="D80" s="2">
        <v>2495</v>
      </c>
      <c r="E80" s="2">
        <v>3314</v>
      </c>
      <c r="F80" s="2">
        <v>1672</v>
      </c>
      <c r="G80" s="2">
        <v>2753</v>
      </c>
      <c r="H80" s="2">
        <v>2265</v>
      </c>
      <c r="I80" s="2">
        <v>3</v>
      </c>
      <c r="J80" s="2">
        <v>1</v>
      </c>
      <c r="K80" s="14">
        <f t="shared" si="1"/>
        <v>0.006250000000000033</v>
      </c>
      <c r="L80" s="14"/>
    </row>
    <row r="81" spans="1:12" ht="15.75">
      <c r="A81" s="1">
        <v>0.49652777777777773</v>
      </c>
      <c r="B81" s="2">
        <v>79</v>
      </c>
      <c r="C81" s="2">
        <v>423</v>
      </c>
      <c r="D81" s="2">
        <v>834</v>
      </c>
      <c r="E81" s="2">
        <v>2600</v>
      </c>
      <c r="F81" s="2">
        <v>75</v>
      </c>
      <c r="G81" s="2">
        <v>25</v>
      </c>
      <c r="H81" s="2">
        <v>2607</v>
      </c>
      <c r="I81" s="2">
        <v>4</v>
      </c>
      <c r="J81" s="2">
        <v>8</v>
      </c>
      <c r="K81" s="14">
        <f t="shared" si="1"/>
        <v>0.0034722222222221544</v>
      </c>
      <c r="L81" s="14"/>
    </row>
    <row r="82" spans="1:12" ht="15.75">
      <c r="A82" s="1">
        <v>0.5034722222222222</v>
      </c>
      <c r="B82" s="2">
        <v>80</v>
      </c>
      <c r="C82" s="2">
        <v>613</v>
      </c>
      <c r="D82" s="2">
        <v>1923</v>
      </c>
      <c r="E82" s="2">
        <v>2789</v>
      </c>
      <c r="F82" s="2">
        <v>1807</v>
      </c>
      <c r="G82" s="2">
        <v>1382</v>
      </c>
      <c r="H82" s="2">
        <v>3059</v>
      </c>
      <c r="I82" s="2">
        <v>0</v>
      </c>
      <c r="J82" s="2">
        <v>3</v>
      </c>
      <c r="K82" s="14">
        <f t="shared" si="1"/>
        <v>0.006944444444444475</v>
      </c>
      <c r="L82" s="14"/>
    </row>
    <row r="83" spans="1:12" ht="15.75">
      <c r="A83" s="1">
        <v>0.5083333333333333</v>
      </c>
      <c r="B83" s="2">
        <v>81</v>
      </c>
      <c r="C83" s="2">
        <v>11</v>
      </c>
      <c r="D83" s="2">
        <v>1403</v>
      </c>
      <c r="E83" s="2">
        <v>816</v>
      </c>
      <c r="F83" s="2">
        <v>224</v>
      </c>
      <c r="G83" s="2">
        <v>752</v>
      </c>
      <c r="H83" s="2">
        <v>56</v>
      </c>
      <c r="I83" s="2">
        <v>3</v>
      </c>
      <c r="J83" s="2">
        <v>8</v>
      </c>
      <c r="K83" s="14">
        <f t="shared" si="1"/>
        <v>0.004861111111111094</v>
      </c>
      <c r="L83" s="14"/>
    </row>
    <row r="84" spans="1:12" ht="15.75">
      <c r="A84" s="1">
        <v>0.513888888888889</v>
      </c>
      <c r="B84" s="2">
        <v>82</v>
      </c>
      <c r="C84" s="2">
        <v>3231</v>
      </c>
      <c r="D84" s="2">
        <v>237</v>
      </c>
      <c r="E84" s="2">
        <v>1279</v>
      </c>
      <c r="F84" s="2">
        <v>1872</v>
      </c>
      <c r="G84" s="2">
        <v>41</v>
      </c>
      <c r="H84" s="2">
        <v>1089</v>
      </c>
      <c r="I84" s="2">
        <v>2</v>
      </c>
      <c r="J84" s="2">
        <v>2</v>
      </c>
      <c r="K84" s="14">
        <f t="shared" si="1"/>
        <v>0.005555555555555647</v>
      </c>
      <c r="L84" s="14"/>
    </row>
    <row r="85" spans="1:12" ht="15.75">
      <c r="A85" s="1">
        <v>0.51875</v>
      </c>
      <c r="B85" s="2">
        <v>83</v>
      </c>
      <c r="C85" s="2">
        <v>2344</v>
      </c>
      <c r="D85" s="2">
        <v>2495</v>
      </c>
      <c r="E85" s="2">
        <v>709</v>
      </c>
      <c r="F85" s="2">
        <v>1563</v>
      </c>
      <c r="G85" s="2">
        <v>303</v>
      </c>
      <c r="H85" s="2">
        <v>1367</v>
      </c>
      <c r="I85" s="2">
        <v>4</v>
      </c>
      <c r="J85" s="2">
        <v>0</v>
      </c>
      <c r="K85" s="14">
        <f t="shared" si="1"/>
        <v>0.004861111111111094</v>
      </c>
      <c r="L85" s="14"/>
    </row>
    <row r="86" spans="1:12" ht="15.75">
      <c r="A86" s="1">
        <v>0.5229166666666667</v>
      </c>
      <c r="B86" s="2">
        <v>84</v>
      </c>
      <c r="C86" s="2">
        <v>203</v>
      </c>
      <c r="D86" s="2">
        <v>219</v>
      </c>
      <c r="E86" s="2">
        <v>1155</v>
      </c>
      <c r="F86" s="2">
        <v>834</v>
      </c>
      <c r="G86" s="2">
        <v>714</v>
      </c>
      <c r="H86" s="2">
        <v>870</v>
      </c>
      <c r="I86" s="2">
        <v>4</v>
      </c>
      <c r="J86" s="2">
        <v>6</v>
      </c>
      <c r="K86" s="14">
        <f t="shared" si="1"/>
        <v>0.004166666666666652</v>
      </c>
      <c r="L86" s="14"/>
    </row>
    <row r="87" spans="1:12" ht="15.75">
      <c r="A87" s="1">
        <v>0.5270833333333333</v>
      </c>
      <c r="B87" s="2">
        <v>85</v>
      </c>
      <c r="C87" s="2">
        <v>1228</v>
      </c>
      <c r="D87" s="2">
        <v>2265</v>
      </c>
      <c r="E87" s="2">
        <v>1811</v>
      </c>
      <c r="F87" s="2">
        <v>2607</v>
      </c>
      <c r="G87" s="2">
        <v>2789</v>
      </c>
      <c r="H87" s="2">
        <v>2191</v>
      </c>
      <c r="I87" s="2">
        <v>2</v>
      </c>
      <c r="J87" s="2">
        <v>1</v>
      </c>
      <c r="K87" s="14">
        <f t="shared" si="1"/>
        <v>0.004166666666666652</v>
      </c>
      <c r="L87" s="14"/>
    </row>
    <row r="88" spans="1:12" ht="15.75">
      <c r="A88" s="1">
        <v>0.5319444444444444</v>
      </c>
      <c r="B88" s="2">
        <v>86</v>
      </c>
      <c r="C88" s="2">
        <v>1881</v>
      </c>
      <c r="D88" s="2">
        <v>1257</v>
      </c>
      <c r="E88" s="2">
        <v>486</v>
      </c>
      <c r="F88" s="2">
        <v>1807</v>
      </c>
      <c r="G88" s="2">
        <v>752</v>
      </c>
      <c r="H88" s="2">
        <v>1676</v>
      </c>
      <c r="I88" s="2">
        <v>3</v>
      </c>
      <c r="J88" s="2">
        <v>8</v>
      </c>
      <c r="K88" s="14">
        <f t="shared" si="1"/>
        <v>0.004861111111111094</v>
      </c>
      <c r="L88" s="14"/>
    </row>
    <row r="89" spans="1:12" ht="15.75">
      <c r="A89" s="1">
        <v>0.5361111111111111</v>
      </c>
      <c r="B89" s="2">
        <v>87</v>
      </c>
      <c r="C89" s="2">
        <v>869</v>
      </c>
      <c r="D89" s="2">
        <v>3059</v>
      </c>
      <c r="E89" s="2">
        <v>11</v>
      </c>
      <c r="F89" s="2">
        <v>422</v>
      </c>
      <c r="G89" s="2">
        <v>2600</v>
      </c>
      <c r="H89" s="2">
        <v>555</v>
      </c>
      <c r="I89" s="2">
        <v>2</v>
      </c>
      <c r="J89" s="2">
        <v>2</v>
      </c>
      <c r="K89" s="14">
        <f t="shared" si="1"/>
        <v>0.004166666666666652</v>
      </c>
      <c r="L89" s="14"/>
    </row>
    <row r="90" spans="1:12" ht="15.75">
      <c r="A90" s="1">
        <v>0.5402777777777777</v>
      </c>
      <c r="B90" s="2">
        <v>88</v>
      </c>
      <c r="C90" s="2">
        <v>2180</v>
      </c>
      <c r="D90" s="2">
        <v>1872</v>
      </c>
      <c r="E90" s="2">
        <v>2577</v>
      </c>
      <c r="F90" s="2">
        <v>423</v>
      </c>
      <c r="G90" s="2">
        <v>1923</v>
      </c>
      <c r="H90" s="2">
        <v>3314</v>
      </c>
      <c r="I90" s="2">
        <v>3</v>
      </c>
      <c r="J90" s="2">
        <v>2</v>
      </c>
      <c r="K90" s="14">
        <f t="shared" si="1"/>
        <v>0.004166666666666652</v>
      </c>
      <c r="L90" s="14"/>
    </row>
    <row r="91" spans="1:12" ht="15.75">
      <c r="A91" s="1">
        <v>0.5444444444444444</v>
      </c>
      <c r="B91" s="2">
        <v>89</v>
      </c>
      <c r="C91" s="2">
        <v>613</v>
      </c>
      <c r="D91" s="2">
        <v>136</v>
      </c>
      <c r="E91" s="2">
        <v>56</v>
      </c>
      <c r="F91" s="2">
        <v>75</v>
      </c>
      <c r="G91" s="2">
        <v>2016</v>
      </c>
      <c r="H91" s="2">
        <v>1672</v>
      </c>
      <c r="I91" s="2">
        <v>6</v>
      </c>
      <c r="J91" s="2">
        <v>6</v>
      </c>
      <c r="K91" s="14">
        <f t="shared" si="1"/>
        <v>0.004166666666666652</v>
      </c>
      <c r="L91" s="14"/>
    </row>
    <row r="92" spans="1:12" ht="15.75">
      <c r="A92" s="1">
        <v>0.5527777777777778</v>
      </c>
      <c r="B92" s="2">
        <v>90</v>
      </c>
      <c r="C92" s="2">
        <v>2458</v>
      </c>
      <c r="D92" s="2">
        <v>25</v>
      </c>
      <c r="E92" s="2">
        <v>1860</v>
      </c>
      <c r="F92" s="2">
        <v>102</v>
      </c>
      <c r="G92" s="2">
        <v>2753</v>
      </c>
      <c r="H92" s="2">
        <v>816</v>
      </c>
      <c r="I92" s="2">
        <v>6</v>
      </c>
      <c r="J92" s="2">
        <v>4</v>
      </c>
      <c r="K92" s="14">
        <f t="shared" si="1"/>
        <v>0.008333333333333415</v>
      </c>
      <c r="L92" s="14" t="s">
        <v>45</v>
      </c>
    </row>
    <row r="93" spans="1:12" ht="15.75">
      <c r="A93" s="1">
        <v>0.5569444444444445</v>
      </c>
      <c r="B93" s="2">
        <v>91</v>
      </c>
      <c r="C93" s="2">
        <v>1403</v>
      </c>
      <c r="D93" s="2">
        <v>2590</v>
      </c>
      <c r="E93" s="2">
        <v>1616</v>
      </c>
      <c r="F93" s="2">
        <v>1382</v>
      </c>
      <c r="G93" s="2">
        <v>335</v>
      </c>
      <c r="H93" s="2">
        <v>293</v>
      </c>
      <c r="I93" s="2">
        <v>0</v>
      </c>
      <c r="J93" s="2">
        <v>2</v>
      </c>
      <c r="K93" s="14">
        <f t="shared" si="1"/>
        <v>0.004166666666666652</v>
      </c>
      <c r="L93" s="14"/>
    </row>
    <row r="94" spans="1:12" ht="15.75">
      <c r="A94" s="1">
        <v>0.5597222222222222</v>
      </c>
      <c r="B94" s="2">
        <v>92</v>
      </c>
      <c r="C94" s="2">
        <v>3231</v>
      </c>
      <c r="D94" s="2">
        <v>224</v>
      </c>
      <c r="E94" s="2">
        <v>422</v>
      </c>
      <c r="F94" s="2">
        <v>223</v>
      </c>
      <c r="G94" s="2">
        <v>1811</v>
      </c>
      <c r="H94" s="2">
        <v>709</v>
      </c>
      <c r="I94" s="2">
        <v>6</v>
      </c>
      <c r="J94" s="2">
        <v>1</v>
      </c>
      <c r="K94" s="14">
        <f t="shared" si="1"/>
        <v>0.002777777777777768</v>
      </c>
      <c r="L94" s="14"/>
    </row>
    <row r="95" spans="1:12" ht="15.75">
      <c r="A95" s="1"/>
      <c r="B95" s="2"/>
      <c r="C95" s="2"/>
      <c r="D95" s="2"/>
      <c r="E95" s="2"/>
      <c r="F95" s="2"/>
      <c r="G95" t="s">
        <v>128</v>
      </c>
      <c r="I95">
        <f>SUM(I3:I94)</f>
        <v>263</v>
      </c>
      <c r="J95">
        <f>SUM(J3:J94)</f>
        <v>256</v>
      </c>
      <c r="K95" s="14"/>
      <c r="L95" s="14">
        <f>(SUM(K3:K94))/(B94-3)</f>
        <v>0.0052434456928838954</v>
      </c>
    </row>
    <row r="96" spans="1:11" ht="15.75">
      <c r="A96" s="5"/>
      <c r="G96" t="s">
        <v>129</v>
      </c>
      <c r="J96">
        <f>(I95+J95)/(94-2)/2</f>
        <v>2.8206521739130435</v>
      </c>
      <c r="K96" s="14"/>
    </row>
    <row r="97" spans="1:11" ht="15.75" customHeight="1">
      <c r="A97" s="117" t="s">
        <v>3</v>
      </c>
      <c r="B97" s="117"/>
      <c r="C97" s="117"/>
      <c r="D97" s="117"/>
      <c r="E97" s="117"/>
      <c r="F97" s="117"/>
      <c r="G97" s="117"/>
      <c r="H97" s="117"/>
      <c r="I97" s="117"/>
      <c r="J97" s="117"/>
      <c r="K97" s="117"/>
    </row>
    <row r="98" spans="1:11" ht="31.5">
      <c r="A98" s="3" t="s">
        <v>4</v>
      </c>
      <c r="B98" s="3" t="s">
        <v>5</v>
      </c>
      <c r="C98" s="3" t="s">
        <v>6</v>
      </c>
      <c r="D98" s="3" t="s">
        <v>7</v>
      </c>
      <c r="E98" s="3" t="s">
        <v>8</v>
      </c>
      <c r="F98" s="3" t="s">
        <v>9</v>
      </c>
      <c r="G98" s="3" t="s">
        <v>10</v>
      </c>
      <c r="H98" s="3" t="s">
        <v>11</v>
      </c>
      <c r="I98" s="3" t="s">
        <v>12</v>
      </c>
      <c r="J98" s="3" t="s">
        <v>13</v>
      </c>
      <c r="K98" s="3" t="s">
        <v>14</v>
      </c>
    </row>
    <row r="99" spans="1:11" ht="15.75">
      <c r="A99" s="1">
        <v>0.5972222222222222</v>
      </c>
      <c r="B99" s="4" t="s">
        <v>15</v>
      </c>
      <c r="C99" s="2">
        <v>1</v>
      </c>
      <c r="D99" s="2">
        <v>3059</v>
      </c>
      <c r="E99" s="2">
        <v>25</v>
      </c>
      <c r="F99" s="2">
        <v>1676</v>
      </c>
      <c r="G99" s="2">
        <v>870</v>
      </c>
      <c r="H99" s="2">
        <v>102</v>
      </c>
      <c r="I99" s="2">
        <v>2458</v>
      </c>
      <c r="J99" s="2">
        <v>11</v>
      </c>
      <c r="K99" s="2">
        <v>3</v>
      </c>
    </row>
    <row r="100" spans="1:11" ht="15.75">
      <c r="A100" s="1">
        <v>0.6027777777777777</v>
      </c>
      <c r="B100" s="4" t="s">
        <v>16</v>
      </c>
      <c r="C100" s="2">
        <v>2</v>
      </c>
      <c r="D100" s="2">
        <v>293</v>
      </c>
      <c r="E100" s="2">
        <v>41</v>
      </c>
      <c r="F100" s="2">
        <v>709</v>
      </c>
      <c r="G100" s="2">
        <v>2753</v>
      </c>
      <c r="H100" s="2">
        <v>1923</v>
      </c>
      <c r="I100" s="2">
        <v>2180</v>
      </c>
      <c r="J100" s="2">
        <v>5</v>
      </c>
      <c r="K100" s="2">
        <v>6</v>
      </c>
    </row>
    <row r="101" spans="1:11" ht="15.75">
      <c r="A101" s="1">
        <v>0.6097222222222222</v>
      </c>
      <c r="B101" s="4" t="s">
        <v>17</v>
      </c>
      <c r="C101" s="2">
        <v>3</v>
      </c>
      <c r="D101" s="2">
        <v>816</v>
      </c>
      <c r="E101" s="2">
        <v>422</v>
      </c>
      <c r="F101" s="2">
        <v>2016</v>
      </c>
      <c r="G101" s="2">
        <v>1279</v>
      </c>
      <c r="H101" s="2">
        <v>1089</v>
      </c>
      <c r="I101" s="2">
        <v>223</v>
      </c>
      <c r="J101" s="2">
        <v>1</v>
      </c>
      <c r="K101" s="2">
        <v>3</v>
      </c>
    </row>
    <row r="102" spans="1:11" ht="15.75">
      <c r="A102" s="1">
        <v>0.6145833333333334</v>
      </c>
      <c r="B102" s="4" t="s">
        <v>18</v>
      </c>
      <c r="C102" s="2">
        <v>4</v>
      </c>
      <c r="D102" s="2">
        <v>2495</v>
      </c>
      <c r="E102" s="2">
        <v>303</v>
      </c>
      <c r="F102" s="2">
        <v>56</v>
      </c>
      <c r="G102" s="2">
        <v>2344</v>
      </c>
      <c r="H102" s="2">
        <v>1672</v>
      </c>
      <c r="I102" s="2">
        <v>11</v>
      </c>
      <c r="J102" s="2">
        <v>11</v>
      </c>
      <c r="K102" s="2">
        <v>8</v>
      </c>
    </row>
    <row r="103" spans="1:11" ht="15.75">
      <c r="A103" s="1">
        <v>0.6194444444444445</v>
      </c>
      <c r="B103" s="4" t="s">
        <v>19</v>
      </c>
      <c r="C103" s="2">
        <v>5</v>
      </c>
      <c r="D103" s="2">
        <v>3059</v>
      </c>
      <c r="E103" s="2">
        <v>1676</v>
      </c>
      <c r="F103" s="2">
        <v>25</v>
      </c>
      <c r="G103" s="2">
        <v>870</v>
      </c>
      <c r="H103" s="2">
        <v>2458</v>
      </c>
      <c r="I103" s="2">
        <v>102</v>
      </c>
      <c r="J103" s="2">
        <v>15</v>
      </c>
      <c r="K103" s="2">
        <v>4</v>
      </c>
    </row>
    <row r="104" spans="1:11" ht="15.75">
      <c r="A104" s="1">
        <v>0.6305555555555555</v>
      </c>
      <c r="B104" s="4" t="s">
        <v>20</v>
      </c>
      <c r="C104" s="2">
        <v>6</v>
      </c>
      <c r="D104" s="2">
        <v>293</v>
      </c>
      <c r="E104" s="2">
        <v>709</v>
      </c>
      <c r="F104" s="2">
        <v>41</v>
      </c>
      <c r="G104" s="2">
        <v>2180</v>
      </c>
      <c r="H104" s="2">
        <v>1923</v>
      </c>
      <c r="I104" s="2">
        <v>2753</v>
      </c>
      <c r="J104" s="2">
        <v>1</v>
      </c>
      <c r="K104" s="2">
        <v>11</v>
      </c>
    </row>
    <row r="105" spans="1:11" ht="15.75">
      <c r="A105" s="1">
        <v>0.638888888888889</v>
      </c>
      <c r="B105" s="4" t="s">
        <v>21</v>
      </c>
      <c r="C105" s="2">
        <v>7</v>
      </c>
      <c r="D105" s="2">
        <v>816</v>
      </c>
      <c r="E105" s="2">
        <v>2016</v>
      </c>
      <c r="F105" s="2">
        <v>422</v>
      </c>
      <c r="G105" s="2">
        <v>1279</v>
      </c>
      <c r="H105" s="2">
        <v>1089</v>
      </c>
      <c r="I105" s="2">
        <v>223</v>
      </c>
      <c r="J105" s="2">
        <v>9</v>
      </c>
      <c r="K105" s="2">
        <v>4</v>
      </c>
    </row>
    <row r="106" spans="1:11" ht="15.75">
      <c r="A106" s="1">
        <v>0.6451388888888888</v>
      </c>
      <c r="B106" s="4" t="s">
        <v>22</v>
      </c>
      <c r="C106" s="2">
        <v>8</v>
      </c>
      <c r="D106" s="2">
        <v>303</v>
      </c>
      <c r="E106" s="2">
        <v>2495</v>
      </c>
      <c r="F106" s="2">
        <v>56</v>
      </c>
      <c r="G106" s="2">
        <v>1672</v>
      </c>
      <c r="H106" s="2">
        <v>2344</v>
      </c>
      <c r="I106" s="2">
        <v>11</v>
      </c>
      <c r="J106" s="2">
        <v>1</v>
      </c>
      <c r="K106" s="2">
        <v>6</v>
      </c>
    </row>
    <row r="107" spans="1:11" ht="15.75">
      <c r="A107" s="1">
        <v>0.6569444444444444</v>
      </c>
      <c r="B107" s="4" t="s">
        <v>37</v>
      </c>
      <c r="C107" s="2">
        <v>11</v>
      </c>
      <c r="D107" s="2">
        <v>422</v>
      </c>
      <c r="E107" s="2">
        <v>2016</v>
      </c>
      <c r="F107" s="2">
        <v>816</v>
      </c>
      <c r="G107" s="2">
        <v>223</v>
      </c>
      <c r="H107" s="2">
        <v>1089</v>
      </c>
      <c r="I107" s="2">
        <v>1279</v>
      </c>
      <c r="J107" s="2">
        <v>10</v>
      </c>
      <c r="K107" s="2">
        <v>5</v>
      </c>
    </row>
    <row r="108" spans="1:11" ht="15.75">
      <c r="A108" s="1">
        <v>0.6625</v>
      </c>
      <c r="B108" s="4" t="s">
        <v>23</v>
      </c>
      <c r="C108" s="2">
        <v>12</v>
      </c>
      <c r="D108" s="2">
        <v>2495</v>
      </c>
      <c r="E108" s="2">
        <v>303</v>
      </c>
      <c r="F108" s="2">
        <v>56</v>
      </c>
      <c r="G108" s="2">
        <v>11</v>
      </c>
      <c r="H108" s="2">
        <v>1672</v>
      </c>
      <c r="I108" s="2">
        <v>2344</v>
      </c>
      <c r="J108" s="2">
        <v>8</v>
      </c>
      <c r="K108" s="2">
        <v>6</v>
      </c>
    </row>
    <row r="109" spans="1:11" ht="15.75">
      <c r="A109" s="1">
        <v>0.6743055555555556</v>
      </c>
      <c r="B109" s="4" t="s">
        <v>24</v>
      </c>
      <c r="C109" s="2">
        <v>13</v>
      </c>
      <c r="D109" s="2">
        <v>1676</v>
      </c>
      <c r="E109" s="2">
        <v>3059</v>
      </c>
      <c r="F109" s="2">
        <v>25</v>
      </c>
      <c r="G109" s="2">
        <v>1923</v>
      </c>
      <c r="H109" s="2">
        <v>2180</v>
      </c>
      <c r="I109" s="2">
        <v>2753</v>
      </c>
      <c r="J109" s="2">
        <v>10</v>
      </c>
      <c r="K109" s="2">
        <v>7</v>
      </c>
    </row>
    <row r="110" spans="1:11" ht="15.75">
      <c r="A110" s="1">
        <v>0.6819444444444445</v>
      </c>
      <c r="B110" s="4" t="s">
        <v>25</v>
      </c>
      <c r="C110" s="2">
        <v>14</v>
      </c>
      <c r="D110" s="2">
        <v>816</v>
      </c>
      <c r="E110" s="2">
        <v>422</v>
      </c>
      <c r="F110" s="2">
        <v>2016</v>
      </c>
      <c r="G110" s="2">
        <v>56</v>
      </c>
      <c r="H110" s="2">
        <v>303</v>
      </c>
      <c r="I110" s="2">
        <v>2495</v>
      </c>
      <c r="J110" s="2">
        <v>5</v>
      </c>
      <c r="K110" s="2">
        <v>4</v>
      </c>
    </row>
    <row r="111" spans="1:11" ht="15.75">
      <c r="A111" s="1">
        <v>0.6951388888888889</v>
      </c>
      <c r="B111" s="4" t="s">
        <v>26</v>
      </c>
      <c r="C111" s="2">
        <v>15</v>
      </c>
      <c r="D111" s="2">
        <v>25</v>
      </c>
      <c r="E111" s="2">
        <v>1676</v>
      </c>
      <c r="F111" s="2">
        <v>3059</v>
      </c>
      <c r="G111" s="2">
        <v>2180</v>
      </c>
      <c r="H111" s="2">
        <v>1923</v>
      </c>
      <c r="I111" s="2">
        <v>2753</v>
      </c>
      <c r="J111" s="2">
        <v>9</v>
      </c>
      <c r="K111" s="2">
        <v>3</v>
      </c>
    </row>
    <row r="112" spans="1:11" ht="15.75">
      <c r="A112" s="1">
        <v>0.7006944444444444</v>
      </c>
      <c r="B112" s="4" t="s">
        <v>27</v>
      </c>
      <c r="C112" s="2">
        <v>16</v>
      </c>
      <c r="D112" s="2">
        <v>816</v>
      </c>
      <c r="E112" s="2">
        <v>2016</v>
      </c>
      <c r="F112" s="2">
        <v>422</v>
      </c>
      <c r="G112" s="2">
        <v>56</v>
      </c>
      <c r="H112" s="2">
        <v>303</v>
      </c>
      <c r="I112" s="2">
        <v>2495</v>
      </c>
      <c r="J112" s="2">
        <v>7</v>
      </c>
      <c r="K112" s="2">
        <v>5</v>
      </c>
    </row>
    <row r="113" spans="1:11" ht="15.75">
      <c r="A113" s="1">
        <v>0.7131944444444445</v>
      </c>
      <c r="B113" s="4" t="s">
        <v>29</v>
      </c>
      <c r="C113" s="2">
        <v>19</v>
      </c>
      <c r="D113" s="2">
        <v>3059</v>
      </c>
      <c r="E113" s="2">
        <v>25</v>
      </c>
      <c r="F113" s="2">
        <v>1676</v>
      </c>
      <c r="G113" s="2">
        <v>2016</v>
      </c>
      <c r="H113" s="2">
        <v>816</v>
      </c>
      <c r="I113" s="2">
        <v>422</v>
      </c>
      <c r="J113" s="2">
        <v>13</v>
      </c>
      <c r="K113" s="2">
        <v>2</v>
      </c>
    </row>
    <row r="114" spans="1:11" ht="15.75">
      <c r="A114" s="1">
        <v>0.7215277777777778</v>
      </c>
      <c r="B114" s="4" t="s">
        <v>30</v>
      </c>
      <c r="C114" s="2">
        <v>20</v>
      </c>
      <c r="D114" s="2">
        <v>1676</v>
      </c>
      <c r="E114" s="2">
        <v>25</v>
      </c>
      <c r="F114" s="2">
        <v>3059</v>
      </c>
      <c r="G114" s="2">
        <v>2016</v>
      </c>
      <c r="H114" s="2">
        <v>422</v>
      </c>
      <c r="I114" s="2">
        <v>816</v>
      </c>
      <c r="J114" s="2">
        <v>0</v>
      </c>
      <c r="K114" s="2">
        <v>6</v>
      </c>
    </row>
    <row r="115" spans="1:11" ht="15.75">
      <c r="A115" s="1">
        <v>0.7333333333333334</v>
      </c>
      <c r="B115" s="4" t="s">
        <v>33</v>
      </c>
      <c r="C115" s="2">
        <v>21</v>
      </c>
      <c r="D115" s="2">
        <v>3059</v>
      </c>
      <c r="E115" s="2">
        <v>25</v>
      </c>
      <c r="F115" s="2">
        <v>1676</v>
      </c>
      <c r="G115" s="2">
        <v>2016</v>
      </c>
      <c r="H115" s="2">
        <v>422</v>
      </c>
      <c r="I115" s="2">
        <v>816</v>
      </c>
      <c r="J115" s="2">
        <v>12</v>
      </c>
      <c r="K115" s="2">
        <v>1</v>
      </c>
    </row>
    <row r="116" spans="8:11" ht="15.75">
      <c r="H116" t="s">
        <v>128</v>
      </c>
      <c r="J116">
        <f>SUM(J99:J115)</f>
        <v>128</v>
      </c>
      <c r="K116" s="32">
        <f>SUM(K99:K115)</f>
        <v>84</v>
      </c>
    </row>
    <row r="117" spans="8:11" ht="15.75">
      <c r="H117" t="s">
        <v>129</v>
      </c>
      <c r="K117">
        <f>(J116+K116)/(115-98)/2</f>
        <v>6.235294117647059</v>
      </c>
    </row>
  </sheetData>
  <sheetProtection/>
  <mergeCells count="2">
    <mergeCell ref="A1:J1"/>
    <mergeCell ref="A97:K97"/>
  </mergeCells>
  <printOptions/>
  <pageMargins left="0.7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77">
      <selection activeCell="K80" sqref="K80"/>
    </sheetView>
  </sheetViews>
  <sheetFormatPr defaultColWidth="8.875" defaultRowHeight="15.75"/>
  <sheetData>
    <row r="1" spans="1:10" ht="15.75" customHeight="1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1" ht="31.5">
      <c r="A2" s="3" t="s">
        <v>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11" t="s">
        <v>39</v>
      </c>
    </row>
    <row r="3" spans="1:12" ht="15.75">
      <c r="A3" s="1">
        <v>0.4666666666666666</v>
      </c>
      <c r="B3" s="2">
        <v>1</v>
      </c>
      <c r="C3" s="2">
        <v>3357</v>
      </c>
      <c r="D3" s="2">
        <v>2719</v>
      </c>
      <c r="E3" s="2">
        <v>3423</v>
      </c>
      <c r="F3" s="2">
        <v>2586</v>
      </c>
      <c r="G3" s="2">
        <v>835</v>
      </c>
      <c r="H3" s="2">
        <v>1254</v>
      </c>
      <c r="I3" s="2">
        <v>0</v>
      </c>
      <c r="J3" s="2">
        <v>0</v>
      </c>
      <c r="L3" t="s">
        <v>41</v>
      </c>
    </row>
    <row r="4" spans="1:11" ht="15.75">
      <c r="A4" s="1">
        <v>0.47222222222222227</v>
      </c>
      <c r="B4" s="2">
        <v>2</v>
      </c>
      <c r="C4" s="2">
        <v>3115</v>
      </c>
      <c r="D4" s="2">
        <v>2153</v>
      </c>
      <c r="E4" s="2">
        <v>141</v>
      </c>
      <c r="F4" s="2">
        <v>1596</v>
      </c>
      <c r="G4" s="2">
        <v>94</v>
      </c>
      <c r="H4" s="2">
        <v>2771</v>
      </c>
      <c r="I4" s="2">
        <v>0</v>
      </c>
      <c r="J4" s="2">
        <v>4</v>
      </c>
      <c r="K4" s="14">
        <f aca="true" t="shared" si="0" ref="K4:K67">A4-A3</f>
        <v>0.005555555555555647</v>
      </c>
    </row>
    <row r="5" spans="1:11" ht="15.75">
      <c r="A5" s="1">
        <v>0.4791666666666667</v>
      </c>
      <c r="B5" s="2">
        <v>3</v>
      </c>
      <c r="C5" s="2">
        <v>1711</v>
      </c>
      <c r="D5" s="2">
        <v>2245</v>
      </c>
      <c r="E5" s="2">
        <v>1783</v>
      </c>
      <c r="F5" s="2">
        <v>107</v>
      </c>
      <c r="G5" s="2">
        <v>74</v>
      </c>
      <c r="H5" s="2">
        <v>3098</v>
      </c>
      <c r="I5" s="2">
        <v>0</v>
      </c>
      <c r="J5" s="2">
        <v>2</v>
      </c>
      <c r="K5" s="14">
        <f t="shared" si="0"/>
        <v>0.00694444444444442</v>
      </c>
    </row>
    <row r="6" spans="1:11" ht="15.75">
      <c r="A6" s="1">
        <v>0.48680555555555555</v>
      </c>
      <c r="B6" s="2">
        <v>4</v>
      </c>
      <c r="C6" s="2">
        <v>857</v>
      </c>
      <c r="D6" s="2">
        <v>3114</v>
      </c>
      <c r="E6" s="2">
        <v>3234</v>
      </c>
      <c r="F6" s="2">
        <v>1189</v>
      </c>
      <c r="G6" s="2">
        <v>830</v>
      </c>
      <c r="H6" s="2">
        <v>2246</v>
      </c>
      <c r="I6" s="2">
        <v>0</v>
      </c>
      <c r="J6" s="2">
        <v>3</v>
      </c>
      <c r="K6" s="14">
        <f t="shared" si="0"/>
        <v>0.007638888888888862</v>
      </c>
    </row>
    <row r="7" spans="1:11" ht="15.75">
      <c r="A7" s="1">
        <v>0.4930555555555556</v>
      </c>
      <c r="B7" s="2">
        <v>5</v>
      </c>
      <c r="C7" s="2">
        <v>2405</v>
      </c>
      <c r="D7" s="2">
        <v>2959</v>
      </c>
      <c r="E7" s="2">
        <v>66</v>
      </c>
      <c r="F7" s="2">
        <v>1918</v>
      </c>
      <c r="G7" s="2">
        <v>818</v>
      </c>
      <c r="H7" s="2">
        <v>2015</v>
      </c>
      <c r="I7" s="2">
        <v>0</v>
      </c>
      <c r="J7" s="2">
        <v>5</v>
      </c>
      <c r="K7" s="14">
        <f t="shared" si="0"/>
        <v>0.006250000000000033</v>
      </c>
    </row>
    <row r="8" spans="1:11" ht="15.75">
      <c r="A8" s="1">
        <v>0.5048611111111111</v>
      </c>
      <c r="B8" s="2">
        <v>6</v>
      </c>
      <c r="C8" s="2">
        <v>2000</v>
      </c>
      <c r="D8" s="2">
        <v>1896</v>
      </c>
      <c r="E8" s="2">
        <v>858</v>
      </c>
      <c r="F8" s="2">
        <v>2474</v>
      </c>
      <c r="G8" s="2">
        <v>2188</v>
      </c>
      <c r="H8" s="2">
        <v>85</v>
      </c>
      <c r="I8" s="2">
        <v>2</v>
      </c>
      <c r="J8" s="2">
        <v>0</v>
      </c>
      <c r="K8" s="14">
        <f t="shared" si="0"/>
        <v>0.011805555555555514</v>
      </c>
    </row>
    <row r="9" spans="1:11" ht="15.75">
      <c r="A9" s="1">
        <v>0.5104166666666666</v>
      </c>
      <c r="B9" s="2">
        <v>7</v>
      </c>
      <c r="C9" s="2">
        <v>2645</v>
      </c>
      <c r="D9" s="2">
        <v>2771</v>
      </c>
      <c r="E9" s="2">
        <v>3098</v>
      </c>
      <c r="F9" s="2">
        <v>904</v>
      </c>
      <c r="G9" s="2">
        <v>830</v>
      </c>
      <c r="H9" s="2">
        <v>3357</v>
      </c>
      <c r="I9" s="2">
        <v>6</v>
      </c>
      <c r="J9" s="2">
        <v>2</v>
      </c>
      <c r="K9" s="14">
        <f t="shared" si="0"/>
        <v>0.005555555555555536</v>
      </c>
    </row>
    <row r="10" spans="1:11" ht="15.75">
      <c r="A10" s="1">
        <v>0.5159722222222222</v>
      </c>
      <c r="B10" s="2">
        <v>8</v>
      </c>
      <c r="C10" s="2">
        <v>835</v>
      </c>
      <c r="D10" s="2">
        <v>2015</v>
      </c>
      <c r="E10" s="2">
        <v>2959</v>
      </c>
      <c r="F10" s="2">
        <v>1783</v>
      </c>
      <c r="G10" s="2">
        <v>3234</v>
      </c>
      <c r="H10" s="2">
        <v>1596</v>
      </c>
      <c r="I10" s="2">
        <v>0</v>
      </c>
      <c r="J10" s="2">
        <v>0</v>
      </c>
      <c r="K10" s="14">
        <f t="shared" si="0"/>
        <v>0.005555555555555536</v>
      </c>
    </row>
    <row r="11" spans="1:11" ht="15.75">
      <c r="A11" s="1">
        <v>0.5229166666666667</v>
      </c>
      <c r="B11" s="2">
        <v>9</v>
      </c>
      <c r="C11" s="2">
        <v>1896</v>
      </c>
      <c r="D11" s="2">
        <v>1918</v>
      </c>
      <c r="E11" s="2">
        <v>1711</v>
      </c>
      <c r="F11" s="2">
        <v>2000</v>
      </c>
      <c r="G11" s="2">
        <v>3423</v>
      </c>
      <c r="H11" s="2">
        <v>107</v>
      </c>
      <c r="I11" s="2">
        <v>5</v>
      </c>
      <c r="J11" s="2">
        <v>0</v>
      </c>
      <c r="K11" s="14">
        <f t="shared" si="0"/>
        <v>0.006944444444444531</v>
      </c>
    </row>
    <row r="12" spans="1:11" ht="15.75">
      <c r="A12" s="1">
        <v>0.5326388888888889</v>
      </c>
      <c r="B12" s="2">
        <v>10</v>
      </c>
      <c r="C12" s="2">
        <v>141</v>
      </c>
      <c r="D12" s="2">
        <v>2474</v>
      </c>
      <c r="E12" s="2">
        <v>2586</v>
      </c>
      <c r="F12" s="2">
        <v>3115</v>
      </c>
      <c r="G12" s="2">
        <v>2645</v>
      </c>
      <c r="H12" s="2">
        <v>74</v>
      </c>
      <c r="I12" s="2">
        <v>3</v>
      </c>
      <c r="J12" s="2">
        <v>1</v>
      </c>
      <c r="K12" s="14">
        <f t="shared" si="0"/>
        <v>0.009722222222222188</v>
      </c>
    </row>
    <row r="13" spans="1:11" ht="15.75">
      <c r="A13" s="1">
        <v>0.5381944444444444</v>
      </c>
      <c r="B13" s="2">
        <v>11</v>
      </c>
      <c r="C13" s="2">
        <v>818</v>
      </c>
      <c r="D13" s="2">
        <v>904</v>
      </c>
      <c r="E13" s="2">
        <v>2246</v>
      </c>
      <c r="F13" s="2">
        <v>1189</v>
      </c>
      <c r="G13" s="2">
        <v>2719</v>
      </c>
      <c r="H13" s="2">
        <v>2245</v>
      </c>
      <c r="I13" s="2">
        <v>1</v>
      </c>
      <c r="J13" s="2">
        <v>1</v>
      </c>
      <c r="K13" s="14">
        <f t="shared" si="0"/>
        <v>0.005555555555555536</v>
      </c>
    </row>
    <row r="14" spans="1:11" ht="15.75">
      <c r="A14" s="1">
        <v>0.5423611111111112</v>
      </c>
      <c r="B14" s="2">
        <v>12</v>
      </c>
      <c r="C14" s="2">
        <v>3114</v>
      </c>
      <c r="D14" s="2">
        <v>1254</v>
      </c>
      <c r="E14" s="2">
        <v>2405</v>
      </c>
      <c r="F14" s="2">
        <v>85</v>
      </c>
      <c r="G14" s="2">
        <v>2153</v>
      </c>
      <c r="H14" s="2">
        <v>858</v>
      </c>
      <c r="I14" s="2">
        <v>0</v>
      </c>
      <c r="J14" s="2">
        <v>0</v>
      </c>
      <c r="K14" s="14">
        <f t="shared" si="0"/>
        <v>0.004166666666666763</v>
      </c>
    </row>
    <row r="15" spans="1:11" ht="15.75">
      <c r="A15" s="1">
        <v>0.5534722222222223</v>
      </c>
      <c r="B15" s="2">
        <v>13</v>
      </c>
      <c r="C15" s="2">
        <v>94</v>
      </c>
      <c r="D15" s="2">
        <v>2188</v>
      </c>
      <c r="E15" s="2">
        <v>835</v>
      </c>
      <c r="F15" s="2">
        <v>857</v>
      </c>
      <c r="G15" s="2">
        <v>66</v>
      </c>
      <c r="H15" s="2">
        <v>3115</v>
      </c>
      <c r="I15" s="2">
        <v>1</v>
      </c>
      <c r="J15" s="2">
        <v>0</v>
      </c>
      <c r="K15" s="14">
        <f t="shared" si="0"/>
        <v>0.011111111111111072</v>
      </c>
    </row>
    <row r="16" spans="1:12" ht="15.75">
      <c r="A16" s="1">
        <v>0.5951388888888889</v>
      </c>
      <c r="B16" s="2">
        <v>14</v>
      </c>
      <c r="C16" s="2">
        <v>141</v>
      </c>
      <c r="D16" s="2">
        <v>1783</v>
      </c>
      <c r="E16" s="2">
        <v>2015</v>
      </c>
      <c r="F16" s="2">
        <v>2246</v>
      </c>
      <c r="G16" s="2">
        <v>1896</v>
      </c>
      <c r="H16" s="2">
        <v>2586</v>
      </c>
      <c r="I16" s="2">
        <v>0</v>
      </c>
      <c r="J16" s="2">
        <v>4</v>
      </c>
      <c r="K16" s="14"/>
      <c r="L16" t="s">
        <v>46</v>
      </c>
    </row>
    <row r="17" spans="1:11" ht="15.75">
      <c r="A17" s="1">
        <v>0.6</v>
      </c>
      <c r="B17" s="2">
        <v>15</v>
      </c>
      <c r="C17" s="2">
        <v>2000</v>
      </c>
      <c r="D17" s="2">
        <v>830</v>
      </c>
      <c r="E17" s="2">
        <v>85</v>
      </c>
      <c r="F17" s="2">
        <v>2719</v>
      </c>
      <c r="G17" s="2">
        <v>858</v>
      </c>
      <c r="H17" s="2">
        <v>1711</v>
      </c>
      <c r="I17" s="2">
        <v>2</v>
      </c>
      <c r="J17" s="2">
        <v>1</v>
      </c>
      <c r="K17" s="14">
        <f t="shared" si="0"/>
        <v>0.004861111111111094</v>
      </c>
    </row>
    <row r="18" spans="1:11" ht="15.75">
      <c r="A18" s="1">
        <v>0.6083333333333333</v>
      </c>
      <c r="B18" s="2">
        <v>16</v>
      </c>
      <c r="C18" s="2">
        <v>2645</v>
      </c>
      <c r="D18" s="2">
        <v>1189</v>
      </c>
      <c r="E18" s="2">
        <v>2959</v>
      </c>
      <c r="F18" s="2">
        <v>74</v>
      </c>
      <c r="G18" s="2">
        <v>2245</v>
      </c>
      <c r="H18" s="2">
        <v>2771</v>
      </c>
      <c r="I18" s="2">
        <v>5</v>
      </c>
      <c r="J18" s="2">
        <v>3</v>
      </c>
      <c r="K18" s="14">
        <f t="shared" si="0"/>
        <v>0.008333333333333304</v>
      </c>
    </row>
    <row r="19" spans="1:11" ht="15.75">
      <c r="A19" s="1">
        <v>0.6215277777777778</v>
      </c>
      <c r="B19" s="2">
        <v>17</v>
      </c>
      <c r="C19" s="2">
        <v>3098</v>
      </c>
      <c r="D19" s="2">
        <v>2474</v>
      </c>
      <c r="E19" s="2">
        <v>3114</v>
      </c>
      <c r="F19" s="2">
        <v>1254</v>
      </c>
      <c r="G19" s="2">
        <v>3234</v>
      </c>
      <c r="H19" s="2">
        <v>94</v>
      </c>
      <c r="I19" s="2">
        <v>0</v>
      </c>
      <c r="J19" s="2">
        <v>2</v>
      </c>
      <c r="K19" s="14">
        <f t="shared" si="0"/>
        <v>0.013194444444444509</v>
      </c>
    </row>
    <row r="20" spans="1:11" ht="15.75">
      <c r="A20" s="1">
        <v>0.6291666666666667</v>
      </c>
      <c r="B20" s="2">
        <v>18</v>
      </c>
      <c r="C20" s="2">
        <v>1596</v>
      </c>
      <c r="D20" s="2">
        <v>857</v>
      </c>
      <c r="E20" s="2">
        <v>3423</v>
      </c>
      <c r="F20" s="2">
        <v>818</v>
      </c>
      <c r="G20" s="2">
        <v>2405</v>
      </c>
      <c r="H20" s="2">
        <v>3357</v>
      </c>
      <c r="I20" s="2">
        <v>0</v>
      </c>
      <c r="J20" s="2">
        <v>0</v>
      </c>
      <c r="K20" s="14">
        <f t="shared" si="0"/>
        <v>0.007638888888888862</v>
      </c>
    </row>
    <row r="21" spans="1:11" ht="15.75">
      <c r="A21" s="1">
        <v>0.6375</v>
      </c>
      <c r="B21" s="2">
        <v>19</v>
      </c>
      <c r="C21" s="2">
        <v>2153</v>
      </c>
      <c r="D21" s="2">
        <v>107</v>
      </c>
      <c r="E21" s="2">
        <v>1918</v>
      </c>
      <c r="F21" s="2">
        <v>2188</v>
      </c>
      <c r="G21" s="2">
        <v>66</v>
      </c>
      <c r="H21" s="2">
        <v>904</v>
      </c>
      <c r="I21" s="2">
        <v>7</v>
      </c>
      <c r="J21" s="2">
        <v>4</v>
      </c>
      <c r="K21" s="14">
        <f t="shared" si="0"/>
        <v>0.008333333333333304</v>
      </c>
    </row>
    <row r="22" spans="1:11" ht="15.75">
      <c r="A22" s="1">
        <v>0.642361111111111</v>
      </c>
      <c r="B22" s="2">
        <v>20</v>
      </c>
      <c r="C22" s="2">
        <v>835</v>
      </c>
      <c r="D22" s="2">
        <v>2771</v>
      </c>
      <c r="E22" s="2">
        <v>2000</v>
      </c>
      <c r="F22" s="2">
        <v>3098</v>
      </c>
      <c r="G22" s="2">
        <v>2015</v>
      </c>
      <c r="H22" s="2">
        <v>2246</v>
      </c>
      <c r="I22" s="2">
        <v>6</v>
      </c>
      <c r="J22" s="2">
        <v>0</v>
      </c>
      <c r="K22" s="14">
        <f t="shared" si="0"/>
        <v>0.004861111111111094</v>
      </c>
    </row>
    <row r="23" spans="1:11" ht="15.75">
      <c r="A23" s="1">
        <v>0.65</v>
      </c>
      <c r="B23" s="2">
        <v>21</v>
      </c>
      <c r="C23" s="2">
        <v>2719</v>
      </c>
      <c r="D23" s="2">
        <v>1596</v>
      </c>
      <c r="E23" s="2">
        <v>2586</v>
      </c>
      <c r="F23" s="2">
        <v>3115</v>
      </c>
      <c r="G23" s="2">
        <v>94</v>
      </c>
      <c r="H23" s="2">
        <v>2405</v>
      </c>
      <c r="I23" s="2">
        <v>3</v>
      </c>
      <c r="J23" s="2">
        <v>0</v>
      </c>
      <c r="K23" s="14">
        <f t="shared" si="0"/>
        <v>0.007638888888888973</v>
      </c>
    </row>
    <row r="24" spans="1:11" ht="15.75">
      <c r="A24" s="1">
        <v>0.6548611111111111</v>
      </c>
      <c r="B24" s="2">
        <v>22</v>
      </c>
      <c r="C24" s="2">
        <v>2188</v>
      </c>
      <c r="D24" s="2">
        <v>3234</v>
      </c>
      <c r="E24" s="2">
        <v>3357</v>
      </c>
      <c r="F24" s="2">
        <v>74</v>
      </c>
      <c r="G24" s="2">
        <v>1918</v>
      </c>
      <c r="H24" s="2">
        <v>141</v>
      </c>
      <c r="I24" s="2">
        <v>7</v>
      </c>
      <c r="J24" s="2">
        <v>3</v>
      </c>
      <c r="K24" s="14">
        <f t="shared" si="0"/>
        <v>0.004861111111111094</v>
      </c>
    </row>
    <row r="25" spans="1:11" ht="15.75">
      <c r="A25" s="1">
        <v>0.6625</v>
      </c>
      <c r="B25" s="2">
        <v>23</v>
      </c>
      <c r="C25" s="2">
        <v>830</v>
      </c>
      <c r="D25" s="2">
        <v>3423</v>
      </c>
      <c r="E25" s="2">
        <v>1896</v>
      </c>
      <c r="F25" s="2">
        <v>66</v>
      </c>
      <c r="G25" s="2">
        <v>2474</v>
      </c>
      <c r="H25" s="2">
        <v>1189</v>
      </c>
      <c r="I25" s="2">
        <v>2</v>
      </c>
      <c r="J25" s="2">
        <v>0</v>
      </c>
      <c r="K25" s="14">
        <f t="shared" si="0"/>
        <v>0.007638888888888862</v>
      </c>
    </row>
    <row r="26" spans="1:11" ht="15.75">
      <c r="A26" s="1">
        <v>0.66875</v>
      </c>
      <c r="B26" s="2">
        <v>24</v>
      </c>
      <c r="C26" s="2">
        <v>858</v>
      </c>
      <c r="D26" s="2">
        <v>107</v>
      </c>
      <c r="E26" s="2">
        <v>1783</v>
      </c>
      <c r="F26" s="2">
        <v>3114</v>
      </c>
      <c r="G26" s="2">
        <v>818</v>
      </c>
      <c r="H26" s="2">
        <v>1711</v>
      </c>
      <c r="I26" s="2">
        <v>3</v>
      </c>
      <c r="J26" s="2">
        <v>0</v>
      </c>
      <c r="K26" s="14">
        <f t="shared" si="0"/>
        <v>0.006249999999999978</v>
      </c>
    </row>
    <row r="27" spans="1:11" ht="15.75">
      <c r="A27" s="1">
        <v>0.6736111111111112</v>
      </c>
      <c r="B27" s="2">
        <v>25</v>
      </c>
      <c r="C27" s="2">
        <v>2245</v>
      </c>
      <c r="D27" s="2">
        <v>2153</v>
      </c>
      <c r="E27" s="2">
        <v>904</v>
      </c>
      <c r="F27" s="2">
        <v>857</v>
      </c>
      <c r="G27" s="2">
        <v>2959</v>
      </c>
      <c r="H27" s="2">
        <v>85</v>
      </c>
      <c r="I27" s="2">
        <v>2</v>
      </c>
      <c r="J27" s="2">
        <v>5</v>
      </c>
      <c r="K27" s="14">
        <f t="shared" si="0"/>
        <v>0.004861111111111205</v>
      </c>
    </row>
    <row r="28" spans="1:12" ht="15.75">
      <c r="A28" s="1">
        <v>0.7013888888888888</v>
      </c>
      <c r="B28" s="2">
        <v>26</v>
      </c>
      <c r="C28" s="2">
        <v>2645</v>
      </c>
      <c r="D28" s="2">
        <v>830</v>
      </c>
      <c r="E28" s="2">
        <v>2405</v>
      </c>
      <c r="F28" s="2">
        <v>1254</v>
      </c>
      <c r="G28" s="2">
        <v>1918</v>
      </c>
      <c r="H28" s="2">
        <v>2000</v>
      </c>
      <c r="I28" s="2">
        <v>3</v>
      </c>
      <c r="J28" s="2">
        <v>7</v>
      </c>
      <c r="K28" s="14">
        <f t="shared" si="0"/>
        <v>0.02777777777777768</v>
      </c>
      <c r="L28" t="s">
        <v>95</v>
      </c>
    </row>
    <row r="29" spans="1:11" ht="15.75">
      <c r="A29" s="1">
        <v>0.7069444444444444</v>
      </c>
      <c r="B29" s="2">
        <v>27</v>
      </c>
      <c r="C29" s="2">
        <v>2246</v>
      </c>
      <c r="D29" s="2">
        <v>3234</v>
      </c>
      <c r="E29" s="2">
        <v>3423</v>
      </c>
      <c r="F29" s="2">
        <v>858</v>
      </c>
      <c r="G29" s="2">
        <v>818</v>
      </c>
      <c r="H29" s="2">
        <v>835</v>
      </c>
      <c r="I29" s="2">
        <v>3</v>
      </c>
      <c r="J29" s="2">
        <v>0</v>
      </c>
      <c r="K29" s="14">
        <f t="shared" si="0"/>
        <v>0.005555555555555536</v>
      </c>
    </row>
    <row r="30" spans="1:11" ht="15.75">
      <c r="A30" s="1">
        <v>0.7125</v>
      </c>
      <c r="B30" s="2">
        <v>28</v>
      </c>
      <c r="C30" s="2">
        <v>74</v>
      </c>
      <c r="D30" s="2">
        <v>2719</v>
      </c>
      <c r="E30" s="2">
        <v>2188</v>
      </c>
      <c r="F30" s="2">
        <v>1596</v>
      </c>
      <c r="G30" s="2">
        <v>3098</v>
      </c>
      <c r="H30" s="2">
        <v>1189</v>
      </c>
      <c r="I30" s="2">
        <v>0</v>
      </c>
      <c r="J30" s="2">
        <v>0</v>
      </c>
      <c r="K30" s="14">
        <f t="shared" si="0"/>
        <v>0.005555555555555647</v>
      </c>
    </row>
    <row r="31" spans="1:11" ht="15.75">
      <c r="A31" s="1">
        <v>0.717361111111111</v>
      </c>
      <c r="B31" s="2">
        <v>29</v>
      </c>
      <c r="C31" s="2">
        <v>2245</v>
      </c>
      <c r="D31" s="2">
        <v>66</v>
      </c>
      <c r="E31" s="2">
        <v>1896</v>
      </c>
      <c r="F31" s="2">
        <v>2586</v>
      </c>
      <c r="G31" s="2">
        <v>2153</v>
      </c>
      <c r="H31" s="2">
        <v>2771</v>
      </c>
      <c r="I31" s="2">
        <v>1</v>
      </c>
      <c r="J31" s="2">
        <v>6</v>
      </c>
      <c r="K31" s="14">
        <f t="shared" si="0"/>
        <v>0.004861111111110983</v>
      </c>
    </row>
    <row r="32" spans="1:11" ht="15.75">
      <c r="A32" s="1">
        <v>0.7222222222222222</v>
      </c>
      <c r="B32" s="2">
        <v>30</v>
      </c>
      <c r="C32" s="2">
        <v>904</v>
      </c>
      <c r="D32" s="2">
        <v>857</v>
      </c>
      <c r="E32" s="2">
        <v>2474</v>
      </c>
      <c r="F32" s="2">
        <v>1783</v>
      </c>
      <c r="G32" s="2">
        <v>3114</v>
      </c>
      <c r="H32" s="2">
        <v>2959</v>
      </c>
      <c r="I32" s="2">
        <v>4</v>
      </c>
      <c r="J32" s="2">
        <v>0</v>
      </c>
      <c r="K32" s="14">
        <f t="shared" si="0"/>
        <v>0.004861111111111205</v>
      </c>
    </row>
    <row r="33" spans="1:11" ht="15.75">
      <c r="A33" s="1">
        <v>0.7263888888888889</v>
      </c>
      <c r="B33" s="2">
        <v>31</v>
      </c>
      <c r="C33" s="2">
        <v>107</v>
      </c>
      <c r="D33" s="2">
        <v>2645</v>
      </c>
      <c r="E33" s="2">
        <v>94</v>
      </c>
      <c r="F33" s="2">
        <v>85</v>
      </c>
      <c r="G33" s="2">
        <v>3357</v>
      </c>
      <c r="H33" s="2">
        <v>2015</v>
      </c>
      <c r="I33" s="2">
        <v>1</v>
      </c>
      <c r="J33" s="2">
        <v>3</v>
      </c>
      <c r="K33" s="14">
        <f t="shared" si="0"/>
        <v>0.004166666666666652</v>
      </c>
    </row>
    <row r="34" spans="1:11" ht="15.75">
      <c r="A34" s="1">
        <v>0.73125</v>
      </c>
      <c r="B34" s="2">
        <v>32</v>
      </c>
      <c r="C34" s="2">
        <v>1254</v>
      </c>
      <c r="D34" s="2">
        <v>3115</v>
      </c>
      <c r="E34" s="2">
        <v>1596</v>
      </c>
      <c r="F34" s="2">
        <v>1711</v>
      </c>
      <c r="G34" s="2">
        <v>141</v>
      </c>
      <c r="H34" s="2">
        <v>3098</v>
      </c>
      <c r="I34" s="2">
        <v>2</v>
      </c>
      <c r="J34" s="2">
        <v>3</v>
      </c>
      <c r="K34" s="14">
        <f t="shared" si="0"/>
        <v>0.004861111111111094</v>
      </c>
    </row>
    <row r="35" spans="1:11" ht="15.75">
      <c r="A35" s="1">
        <v>0.7409722222222223</v>
      </c>
      <c r="B35" s="2">
        <v>33</v>
      </c>
      <c r="C35" s="2">
        <v>2000</v>
      </c>
      <c r="D35" s="2">
        <v>2959</v>
      </c>
      <c r="E35" s="2">
        <v>2188</v>
      </c>
      <c r="F35" s="2">
        <v>2586</v>
      </c>
      <c r="G35" s="2">
        <v>830</v>
      </c>
      <c r="H35" s="2">
        <v>3114</v>
      </c>
      <c r="I35" s="2">
        <v>0</v>
      </c>
      <c r="J35" s="2">
        <v>0</v>
      </c>
      <c r="K35" s="14">
        <f t="shared" si="0"/>
        <v>0.009722222222222299</v>
      </c>
    </row>
    <row r="36" spans="1:11" ht="15.75">
      <c r="A36" s="1">
        <v>0.7451388888888889</v>
      </c>
      <c r="B36" s="2">
        <v>34</v>
      </c>
      <c r="C36" s="2">
        <v>74</v>
      </c>
      <c r="D36" s="2">
        <v>3423</v>
      </c>
      <c r="E36" s="2">
        <v>1783</v>
      </c>
      <c r="F36" s="2">
        <v>2719</v>
      </c>
      <c r="G36" s="2">
        <v>85</v>
      </c>
      <c r="H36" s="2">
        <v>94</v>
      </c>
      <c r="I36" s="2">
        <v>2</v>
      </c>
      <c r="J36" s="2">
        <v>0</v>
      </c>
      <c r="K36" s="14">
        <f t="shared" si="0"/>
        <v>0.004166666666666652</v>
      </c>
    </row>
    <row r="37" spans="1:11" ht="15.75">
      <c r="A37" s="1">
        <v>0.7493055555555556</v>
      </c>
      <c r="B37" s="2">
        <v>35</v>
      </c>
      <c r="C37" s="2">
        <v>66</v>
      </c>
      <c r="D37" s="2">
        <v>2153</v>
      </c>
      <c r="E37" s="2">
        <v>1711</v>
      </c>
      <c r="F37" s="2">
        <v>2015</v>
      </c>
      <c r="G37" s="2">
        <v>2645</v>
      </c>
      <c r="H37" s="2">
        <v>2474</v>
      </c>
      <c r="I37" s="2">
        <v>1</v>
      </c>
      <c r="J37" s="2">
        <v>5</v>
      </c>
      <c r="K37" s="14">
        <f t="shared" si="0"/>
        <v>0.004166666666666652</v>
      </c>
    </row>
    <row r="38" spans="1:11" ht="15.75">
      <c r="A38" s="1">
        <v>0.75625</v>
      </c>
      <c r="B38" s="2">
        <v>36</v>
      </c>
      <c r="C38" s="2">
        <v>1189</v>
      </c>
      <c r="D38" s="2">
        <v>904</v>
      </c>
      <c r="E38" s="2">
        <v>835</v>
      </c>
      <c r="F38" s="2">
        <v>1896</v>
      </c>
      <c r="G38" s="2">
        <v>2405</v>
      </c>
      <c r="H38" s="2">
        <v>141</v>
      </c>
      <c r="I38" s="2">
        <v>0</v>
      </c>
      <c r="J38" s="2">
        <v>3</v>
      </c>
      <c r="K38" s="14">
        <f t="shared" si="0"/>
        <v>0.00694444444444442</v>
      </c>
    </row>
    <row r="39" spans="1:11" ht="15.75">
      <c r="A39" s="1">
        <v>0.7611111111111111</v>
      </c>
      <c r="B39" s="2">
        <v>37</v>
      </c>
      <c r="C39" s="2">
        <v>3357</v>
      </c>
      <c r="D39" s="2">
        <v>857</v>
      </c>
      <c r="E39" s="2">
        <v>107</v>
      </c>
      <c r="F39" s="2">
        <v>3234</v>
      </c>
      <c r="G39" s="2">
        <v>2771</v>
      </c>
      <c r="H39" s="2">
        <v>818</v>
      </c>
      <c r="I39" s="2">
        <v>0</v>
      </c>
      <c r="J39" s="2">
        <v>6</v>
      </c>
      <c r="K39" s="14">
        <f t="shared" si="0"/>
        <v>0.004861111111111094</v>
      </c>
    </row>
    <row r="40" spans="1:11" ht="15.75">
      <c r="A40" s="1">
        <v>0.7694444444444444</v>
      </c>
      <c r="B40" s="2">
        <v>38</v>
      </c>
      <c r="C40" s="2">
        <v>2246</v>
      </c>
      <c r="D40" s="2">
        <v>1254</v>
      </c>
      <c r="E40" s="2">
        <v>858</v>
      </c>
      <c r="F40" s="2">
        <v>3115</v>
      </c>
      <c r="G40" s="2">
        <v>1918</v>
      </c>
      <c r="H40" s="2">
        <v>2245</v>
      </c>
      <c r="I40" s="2">
        <v>5</v>
      </c>
      <c r="J40" s="2">
        <v>3</v>
      </c>
      <c r="K40" s="14">
        <f t="shared" si="0"/>
        <v>0.008333333333333304</v>
      </c>
    </row>
    <row r="41" spans="1:11" ht="15.75">
      <c r="A41" s="1">
        <v>0.7736111111111111</v>
      </c>
      <c r="B41" s="2">
        <v>39</v>
      </c>
      <c r="C41" s="2">
        <v>2959</v>
      </c>
      <c r="D41" s="2">
        <v>3098</v>
      </c>
      <c r="E41" s="2">
        <v>2719</v>
      </c>
      <c r="F41" s="2">
        <v>2474</v>
      </c>
      <c r="G41" s="2">
        <v>1896</v>
      </c>
      <c r="H41" s="2">
        <v>2153</v>
      </c>
      <c r="I41" s="2">
        <v>1</v>
      </c>
      <c r="J41" s="2">
        <v>3</v>
      </c>
      <c r="K41" s="14">
        <f t="shared" si="0"/>
        <v>0.004166666666666763</v>
      </c>
    </row>
    <row r="42" spans="1:11" ht="15.75">
      <c r="A42" s="1">
        <v>0.7791666666666667</v>
      </c>
      <c r="B42" s="2">
        <v>40</v>
      </c>
      <c r="C42" s="2">
        <v>1783</v>
      </c>
      <c r="D42" s="2">
        <v>2771</v>
      </c>
      <c r="E42" s="2">
        <v>857</v>
      </c>
      <c r="F42" s="2">
        <v>2188</v>
      </c>
      <c r="G42" s="2">
        <v>107</v>
      </c>
      <c r="H42" s="2">
        <v>1711</v>
      </c>
      <c r="I42" s="2">
        <v>1</v>
      </c>
      <c r="J42" s="2">
        <v>0</v>
      </c>
      <c r="K42" s="14">
        <f t="shared" si="0"/>
        <v>0.005555555555555536</v>
      </c>
    </row>
    <row r="43" spans="1:11" ht="15.75">
      <c r="A43" s="1">
        <v>0.7840277777777778</v>
      </c>
      <c r="B43" s="2">
        <v>41</v>
      </c>
      <c r="C43" s="2">
        <v>2000</v>
      </c>
      <c r="D43" s="2">
        <v>818</v>
      </c>
      <c r="E43" s="2">
        <v>2586</v>
      </c>
      <c r="F43" s="2">
        <v>74</v>
      </c>
      <c r="G43" s="2">
        <v>904</v>
      </c>
      <c r="H43" s="2">
        <v>1254</v>
      </c>
      <c r="I43" s="2">
        <v>0</v>
      </c>
      <c r="J43" s="2">
        <v>0</v>
      </c>
      <c r="K43" s="14">
        <f t="shared" si="0"/>
        <v>0.004861111111111094</v>
      </c>
    </row>
    <row r="44" spans="1:11" ht="15.75">
      <c r="A44" s="1">
        <v>0.7895833333333333</v>
      </c>
      <c r="B44" s="2">
        <v>42</v>
      </c>
      <c r="C44" s="2">
        <v>2246</v>
      </c>
      <c r="D44" s="2">
        <v>2645</v>
      </c>
      <c r="E44" s="2">
        <v>1596</v>
      </c>
      <c r="F44" s="2">
        <v>3114</v>
      </c>
      <c r="G44" s="2">
        <v>3423</v>
      </c>
      <c r="H44" s="2">
        <v>85</v>
      </c>
      <c r="I44" s="2">
        <v>5</v>
      </c>
      <c r="J44" s="2">
        <v>0</v>
      </c>
      <c r="K44" s="14">
        <f t="shared" si="0"/>
        <v>0.005555555555555536</v>
      </c>
    </row>
    <row r="45" spans="1:11" ht="15.75">
      <c r="A45" s="1">
        <v>0.7930555555555556</v>
      </c>
      <c r="B45" s="2">
        <v>43</v>
      </c>
      <c r="C45" s="2">
        <v>94</v>
      </c>
      <c r="D45" s="2">
        <v>141</v>
      </c>
      <c r="E45" s="2">
        <v>2245</v>
      </c>
      <c r="F45" s="2">
        <v>1918</v>
      </c>
      <c r="G45" s="2">
        <v>830</v>
      </c>
      <c r="H45" s="2">
        <v>835</v>
      </c>
      <c r="I45" s="2">
        <v>3</v>
      </c>
      <c r="J45" s="2">
        <v>6</v>
      </c>
      <c r="K45" s="14">
        <f t="shared" si="0"/>
        <v>0.003472222222222321</v>
      </c>
    </row>
    <row r="46" spans="1:11" ht="15.75">
      <c r="A46" s="1">
        <v>0.7972222222222222</v>
      </c>
      <c r="B46" s="2">
        <v>44</v>
      </c>
      <c r="C46" s="2">
        <v>1189</v>
      </c>
      <c r="D46" s="2">
        <v>3357</v>
      </c>
      <c r="E46" s="2">
        <v>858</v>
      </c>
      <c r="F46" s="2">
        <v>3234</v>
      </c>
      <c r="G46" s="2">
        <v>2015</v>
      </c>
      <c r="H46" s="2">
        <v>66</v>
      </c>
      <c r="I46" s="2">
        <v>0</v>
      </c>
      <c r="J46" s="2">
        <v>3</v>
      </c>
      <c r="K46" s="14">
        <f t="shared" si="0"/>
        <v>0.004166666666666541</v>
      </c>
    </row>
    <row r="47" spans="1:11" ht="15.75">
      <c r="A47" s="1">
        <v>0.8013888888888889</v>
      </c>
      <c r="B47" s="2">
        <v>45</v>
      </c>
      <c r="C47" s="2">
        <v>2405</v>
      </c>
      <c r="D47" s="2">
        <v>2153</v>
      </c>
      <c r="E47" s="2">
        <v>3423</v>
      </c>
      <c r="F47" s="2">
        <v>3115</v>
      </c>
      <c r="G47" s="2">
        <v>2771</v>
      </c>
      <c r="H47" s="2">
        <v>107</v>
      </c>
      <c r="I47" s="2">
        <v>3</v>
      </c>
      <c r="J47" s="2">
        <v>3</v>
      </c>
      <c r="K47" s="14">
        <f t="shared" si="0"/>
        <v>0.004166666666666763</v>
      </c>
    </row>
    <row r="48" spans="1:11" ht="15.75">
      <c r="A48" s="1">
        <v>0.8090277777777778</v>
      </c>
      <c r="B48" s="2">
        <v>46</v>
      </c>
      <c r="C48" s="2">
        <v>85</v>
      </c>
      <c r="D48" s="2">
        <v>835</v>
      </c>
      <c r="E48" s="2">
        <v>141</v>
      </c>
      <c r="F48" s="2">
        <v>74</v>
      </c>
      <c r="G48" s="2">
        <v>2474</v>
      </c>
      <c r="H48" s="2">
        <v>2959</v>
      </c>
      <c r="I48" s="2">
        <v>2</v>
      </c>
      <c r="J48" s="2">
        <v>5</v>
      </c>
      <c r="K48" s="14">
        <f t="shared" si="0"/>
        <v>0.007638888888888862</v>
      </c>
    </row>
    <row r="49" spans="1:12" ht="15.75">
      <c r="A49" s="1">
        <v>0.37152777777777773</v>
      </c>
      <c r="B49" s="2">
        <v>47</v>
      </c>
      <c r="C49" s="2">
        <v>857</v>
      </c>
      <c r="D49" s="2">
        <v>1254</v>
      </c>
      <c r="E49" s="2">
        <v>1896</v>
      </c>
      <c r="F49" s="2">
        <v>858</v>
      </c>
      <c r="G49" s="2">
        <v>1596</v>
      </c>
      <c r="H49" s="2">
        <v>66</v>
      </c>
      <c r="I49" s="2">
        <v>1</v>
      </c>
      <c r="J49" s="2">
        <v>0</v>
      </c>
      <c r="K49" s="14"/>
      <c r="L49" t="s">
        <v>40</v>
      </c>
    </row>
    <row r="50" spans="1:11" ht="15.75">
      <c r="A50" s="1">
        <v>0.3763888888888889</v>
      </c>
      <c r="B50" s="2">
        <v>48</v>
      </c>
      <c r="C50" s="2">
        <v>94</v>
      </c>
      <c r="D50" s="2">
        <v>818</v>
      </c>
      <c r="E50" s="2">
        <v>1189</v>
      </c>
      <c r="F50" s="2">
        <v>3234</v>
      </c>
      <c r="G50" s="2">
        <v>2645</v>
      </c>
      <c r="H50" s="2">
        <v>2000</v>
      </c>
      <c r="I50" s="2">
        <v>0</v>
      </c>
      <c r="J50" s="2">
        <v>4</v>
      </c>
      <c r="K50" s="14">
        <f t="shared" si="0"/>
        <v>0.004861111111111149</v>
      </c>
    </row>
    <row r="51" spans="1:11" ht="15.75">
      <c r="A51" s="1">
        <v>0.3819444444444444</v>
      </c>
      <c r="B51" s="2">
        <v>49</v>
      </c>
      <c r="C51" s="2">
        <v>904</v>
      </c>
      <c r="D51" s="2">
        <v>3115</v>
      </c>
      <c r="E51" s="2">
        <v>1711</v>
      </c>
      <c r="F51" s="2">
        <v>2188</v>
      </c>
      <c r="G51" s="2">
        <v>2015</v>
      </c>
      <c r="H51" s="2">
        <v>830</v>
      </c>
      <c r="I51" s="2">
        <v>2</v>
      </c>
      <c r="J51" s="2">
        <v>0</v>
      </c>
      <c r="K51" s="14">
        <f t="shared" si="0"/>
        <v>0.005555555555555536</v>
      </c>
    </row>
    <row r="52" spans="1:11" ht="15.75">
      <c r="A52" s="1">
        <v>0.3875</v>
      </c>
      <c r="B52" s="2">
        <v>50</v>
      </c>
      <c r="C52" s="2">
        <v>1918</v>
      </c>
      <c r="D52" s="2">
        <v>1783</v>
      </c>
      <c r="E52" s="2">
        <v>2719</v>
      </c>
      <c r="F52" s="2">
        <v>3114</v>
      </c>
      <c r="G52" s="2">
        <v>3357</v>
      </c>
      <c r="H52" s="2">
        <v>2245</v>
      </c>
      <c r="I52" s="2">
        <v>5</v>
      </c>
      <c r="J52" s="2">
        <v>0</v>
      </c>
      <c r="K52" s="14">
        <f t="shared" si="0"/>
        <v>0.005555555555555591</v>
      </c>
    </row>
    <row r="53" spans="1:11" ht="15.75">
      <c r="A53" s="1">
        <v>0.39305555555555555</v>
      </c>
      <c r="B53" s="2">
        <v>51</v>
      </c>
      <c r="C53" s="2">
        <v>3098</v>
      </c>
      <c r="D53" s="2">
        <v>2586</v>
      </c>
      <c r="E53" s="2">
        <v>66</v>
      </c>
      <c r="F53" s="2">
        <v>2405</v>
      </c>
      <c r="G53" s="2">
        <v>2246</v>
      </c>
      <c r="H53" s="2">
        <v>74</v>
      </c>
      <c r="I53" s="2">
        <v>2</v>
      </c>
      <c r="J53" s="2">
        <v>0</v>
      </c>
      <c r="K53" s="14">
        <f t="shared" si="0"/>
        <v>0.005555555555555536</v>
      </c>
    </row>
    <row r="54" spans="1:11" ht="15.75">
      <c r="A54" s="1">
        <v>0.3986111111111111</v>
      </c>
      <c r="B54" s="2">
        <v>52</v>
      </c>
      <c r="C54" s="2">
        <v>2153</v>
      </c>
      <c r="D54" s="2">
        <v>1189</v>
      </c>
      <c r="E54" s="2">
        <v>2000</v>
      </c>
      <c r="F54" s="2">
        <v>857</v>
      </c>
      <c r="G54" s="2">
        <v>835</v>
      </c>
      <c r="H54" s="2">
        <v>1711</v>
      </c>
      <c r="I54" s="2">
        <v>2</v>
      </c>
      <c r="J54" s="2">
        <v>4</v>
      </c>
      <c r="K54" s="14">
        <f t="shared" si="0"/>
        <v>0.005555555555555536</v>
      </c>
    </row>
    <row r="55" spans="1:11" ht="15.75">
      <c r="A55" s="1">
        <v>0.4041666666666666</v>
      </c>
      <c r="B55" s="2">
        <v>53</v>
      </c>
      <c r="C55" s="2">
        <v>2959</v>
      </c>
      <c r="D55" s="2">
        <v>904</v>
      </c>
      <c r="E55" s="2">
        <v>107</v>
      </c>
      <c r="F55" s="2">
        <v>3423</v>
      </c>
      <c r="G55" s="2">
        <v>94</v>
      </c>
      <c r="H55" s="2">
        <v>858</v>
      </c>
      <c r="I55" s="2">
        <v>2</v>
      </c>
      <c r="J55" s="2">
        <v>2</v>
      </c>
      <c r="K55" s="14">
        <f t="shared" si="0"/>
        <v>0.005555555555555536</v>
      </c>
    </row>
    <row r="56" spans="1:11" ht="15.75">
      <c r="A56" s="1">
        <v>0.40902777777777777</v>
      </c>
      <c r="B56" s="2">
        <v>54</v>
      </c>
      <c r="C56" s="2">
        <v>1596</v>
      </c>
      <c r="D56" s="2">
        <v>2188</v>
      </c>
      <c r="E56" s="2">
        <v>2405</v>
      </c>
      <c r="F56" s="2">
        <v>2246</v>
      </c>
      <c r="G56" s="2">
        <v>2474</v>
      </c>
      <c r="H56" s="2">
        <v>2245</v>
      </c>
      <c r="I56" s="2">
        <v>2</v>
      </c>
      <c r="J56" s="2">
        <v>2</v>
      </c>
      <c r="K56" s="14">
        <f t="shared" si="0"/>
        <v>0.004861111111111149</v>
      </c>
    </row>
    <row r="57" spans="1:11" ht="15.75">
      <c r="A57" s="1">
        <v>0.425</v>
      </c>
      <c r="B57" s="2">
        <v>55</v>
      </c>
      <c r="C57" s="2">
        <v>3234</v>
      </c>
      <c r="D57" s="2">
        <v>830</v>
      </c>
      <c r="E57" s="2">
        <v>141</v>
      </c>
      <c r="F57" s="2">
        <v>2586</v>
      </c>
      <c r="G57" s="2">
        <v>85</v>
      </c>
      <c r="H57" s="2">
        <v>1783</v>
      </c>
      <c r="I57" s="2">
        <v>3</v>
      </c>
      <c r="J57" s="2">
        <v>8</v>
      </c>
      <c r="K57" s="14">
        <f t="shared" si="0"/>
        <v>0.01597222222222222</v>
      </c>
    </row>
    <row r="58" spans="1:11" ht="15.75">
      <c r="A58" s="1">
        <v>0.4305555555555556</v>
      </c>
      <c r="B58" s="2">
        <v>56</v>
      </c>
      <c r="C58" s="2">
        <v>2771</v>
      </c>
      <c r="D58" s="2">
        <v>2719</v>
      </c>
      <c r="E58" s="2">
        <v>1896</v>
      </c>
      <c r="F58" s="2">
        <v>1254</v>
      </c>
      <c r="G58" s="2">
        <v>2645</v>
      </c>
      <c r="H58" s="2">
        <v>818</v>
      </c>
      <c r="I58" s="2">
        <v>0</v>
      </c>
      <c r="J58" s="2">
        <v>4</v>
      </c>
      <c r="K58" s="14">
        <f t="shared" si="0"/>
        <v>0.005555555555555591</v>
      </c>
    </row>
    <row r="59" spans="1:11" ht="15.75">
      <c r="A59" s="1">
        <v>0.4361111111111111</v>
      </c>
      <c r="B59" s="2">
        <v>57</v>
      </c>
      <c r="C59" s="2">
        <v>3114</v>
      </c>
      <c r="D59" s="2">
        <v>2015</v>
      </c>
      <c r="E59" s="2">
        <v>3115</v>
      </c>
      <c r="F59" s="2">
        <v>3098</v>
      </c>
      <c r="G59" s="2">
        <v>3357</v>
      </c>
      <c r="H59" s="2">
        <v>1918</v>
      </c>
      <c r="I59" s="2">
        <v>2</v>
      </c>
      <c r="J59" s="2">
        <v>6</v>
      </c>
      <c r="K59" s="14">
        <f t="shared" si="0"/>
        <v>0.005555555555555536</v>
      </c>
    </row>
    <row r="60" spans="1:11" ht="15.75">
      <c r="A60" s="1">
        <v>0.44097222222222227</v>
      </c>
      <c r="B60" s="2">
        <v>58</v>
      </c>
      <c r="C60" s="2">
        <v>1783</v>
      </c>
      <c r="D60" s="2">
        <v>66</v>
      </c>
      <c r="E60" s="2">
        <v>830</v>
      </c>
      <c r="F60" s="2">
        <v>141</v>
      </c>
      <c r="G60" s="2">
        <v>2000</v>
      </c>
      <c r="H60" s="2">
        <v>1596</v>
      </c>
      <c r="I60" s="2">
        <v>1</v>
      </c>
      <c r="J60" s="2">
        <v>0</v>
      </c>
      <c r="K60" s="14">
        <f t="shared" si="0"/>
        <v>0.004861111111111149</v>
      </c>
    </row>
    <row r="61" spans="1:11" ht="15.75">
      <c r="A61" s="1">
        <v>0.4451388888888889</v>
      </c>
      <c r="B61" s="2">
        <v>59</v>
      </c>
      <c r="C61" s="2">
        <v>2719</v>
      </c>
      <c r="D61" s="2">
        <v>2474</v>
      </c>
      <c r="E61" s="2">
        <v>835</v>
      </c>
      <c r="F61" s="2">
        <v>2586</v>
      </c>
      <c r="G61" s="2">
        <v>107</v>
      </c>
      <c r="H61" s="2">
        <v>2405</v>
      </c>
      <c r="I61" s="2">
        <v>2</v>
      </c>
      <c r="J61" s="2">
        <v>9</v>
      </c>
      <c r="K61" s="14">
        <f t="shared" si="0"/>
        <v>0.004166666666666652</v>
      </c>
    </row>
    <row r="62" spans="1:11" ht="15.75">
      <c r="A62" s="1">
        <v>0.45</v>
      </c>
      <c r="B62" s="2">
        <v>60</v>
      </c>
      <c r="C62" s="2">
        <v>85</v>
      </c>
      <c r="D62" s="2">
        <v>818</v>
      </c>
      <c r="E62" s="2">
        <v>3098</v>
      </c>
      <c r="F62" s="2">
        <v>1918</v>
      </c>
      <c r="G62" s="2">
        <v>1189</v>
      </c>
      <c r="H62" s="2">
        <v>857</v>
      </c>
      <c r="I62" s="2">
        <v>0</v>
      </c>
      <c r="J62" s="2">
        <v>4</v>
      </c>
      <c r="K62" s="14">
        <f t="shared" si="0"/>
        <v>0.004861111111111094</v>
      </c>
    </row>
    <row r="63" spans="1:11" ht="15.75">
      <c r="A63" s="1">
        <v>0.4548611111111111</v>
      </c>
      <c r="B63" s="2">
        <v>61</v>
      </c>
      <c r="C63" s="2">
        <v>1711</v>
      </c>
      <c r="D63" s="2">
        <v>2246</v>
      </c>
      <c r="E63" s="2">
        <v>3357</v>
      </c>
      <c r="F63" s="2">
        <v>2645</v>
      </c>
      <c r="G63" s="2">
        <v>904</v>
      </c>
      <c r="H63" s="2">
        <v>1896</v>
      </c>
      <c r="I63" s="2">
        <v>3</v>
      </c>
      <c r="J63" s="2">
        <v>1</v>
      </c>
      <c r="K63" s="14">
        <f t="shared" si="0"/>
        <v>0.004861111111111094</v>
      </c>
    </row>
    <row r="64" spans="1:11" ht="15.75">
      <c r="A64" s="1">
        <v>0.4590277777777778</v>
      </c>
      <c r="B64" s="2">
        <v>62</v>
      </c>
      <c r="C64" s="2">
        <v>2245</v>
      </c>
      <c r="D64" s="2">
        <v>3234</v>
      </c>
      <c r="E64" s="2">
        <v>2959</v>
      </c>
      <c r="F64" s="2">
        <v>3115</v>
      </c>
      <c r="G64" s="2">
        <v>3423</v>
      </c>
      <c r="H64" s="2">
        <v>2188</v>
      </c>
      <c r="I64" s="2">
        <v>3</v>
      </c>
      <c r="J64" s="2">
        <v>1</v>
      </c>
      <c r="K64" s="14">
        <f t="shared" si="0"/>
        <v>0.004166666666666707</v>
      </c>
    </row>
    <row r="65" spans="1:11" ht="15.75">
      <c r="A65" s="1">
        <v>0.4673611111111111</v>
      </c>
      <c r="B65" s="2">
        <v>63</v>
      </c>
      <c r="C65" s="2">
        <v>74</v>
      </c>
      <c r="D65" s="2">
        <v>94</v>
      </c>
      <c r="E65" s="2">
        <v>3114</v>
      </c>
      <c r="F65" s="2">
        <v>2771</v>
      </c>
      <c r="G65" s="2">
        <v>1254</v>
      </c>
      <c r="H65" s="2">
        <v>2015</v>
      </c>
      <c r="I65" s="2">
        <v>3</v>
      </c>
      <c r="J65" s="2">
        <v>3</v>
      </c>
      <c r="K65" s="14">
        <f t="shared" si="0"/>
        <v>0.008333333333333304</v>
      </c>
    </row>
    <row r="66" spans="1:11" ht="15.75">
      <c r="A66" s="1">
        <v>0.47222222222222227</v>
      </c>
      <c r="B66" s="2">
        <v>64</v>
      </c>
      <c r="C66" s="2">
        <v>858</v>
      </c>
      <c r="D66" s="2">
        <v>2645</v>
      </c>
      <c r="E66" s="2">
        <v>1918</v>
      </c>
      <c r="F66" s="2">
        <v>2153</v>
      </c>
      <c r="G66" s="2">
        <v>835</v>
      </c>
      <c r="H66" s="2">
        <v>3098</v>
      </c>
      <c r="I66" s="2">
        <v>6</v>
      </c>
      <c r="J66" s="2">
        <v>1</v>
      </c>
      <c r="K66" s="14">
        <f t="shared" si="0"/>
        <v>0.004861111111111149</v>
      </c>
    </row>
    <row r="67" spans="1:11" ht="15.75">
      <c r="A67" s="1">
        <v>0.4791666666666667</v>
      </c>
      <c r="B67" s="2">
        <v>65</v>
      </c>
      <c r="C67" s="2">
        <v>107</v>
      </c>
      <c r="D67" s="2">
        <v>85</v>
      </c>
      <c r="E67" s="2">
        <v>2246</v>
      </c>
      <c r="F67" s="2">
        <v>2959</v>
      </c>
      <c r="G67" s="2">
        <v>1596</v>
      </c>
      <c r="H67" s="2">
        <v>830</v>
      </c>
      <c r="I67" s="2">
        <v>3</v>
      </c>
      <c r="J67" s="2">
        <v>3</v>
      </c>
      <c r="K67" s="14">
        <f t="shared" si="0"/>
        <v>0.00694444444444442</v>
      </c>
    </row>
    <row r="68" spans="1:11" ht="15.75">
      <c r="A68" s="1">
        <v>0.4840277777777778</v>
      </c>
      <c r="B68" s="2">
        <v>66</v>
      </c>
      <c r="C68" s="2">
        <v>94</v>
      </c>
      <c r="D68" s="2">
        <v>1711</v>
      </c>
      <c r="E68" s="2">
        <v>2015</v>
      </c>
      <c r="F68" s="2">
        <v>2586</v>
      </c>
      <c r="G68" s="2">
        <v>3423</v>
      </c>
      <c r="H68" s="2">
        <v>2245</v>
      </c>
      <c r="I68" s="2">
        <v>0</v>
      </c>
      <c r="J68" s="2">
        <v>1</v>
      </c>
      <c r="K68" s="14">
        <f aca="true" t="shared" si="1" ref="K68:K77">A68-A67</f>
        <v>0.004861111111111094</v>
      </c>
    </row>
    <row r="69" spans="1:11" ht="15.75">
      <c r="A69" s="1">
        <v>0.48819444444444443</v>
      </c>
      <c r="B69" s="2">
        <v>67</v>
      </c>
      <c r="C69" s="2">
        <v>74</v>
      </c>
      <c r="D69" s="2">
        <v>1896</v>
      </c>
      <c r="E69" s="2">
        <v>3234</v>
      </c>
      <c r="F69" s="2">
        <v>858</v>
      </c>
      <c r="G69" s="2">
        <v>2405</v>
      </c>
      <c r="H69" s="2">
        <v>904</v>
      </c>
      <c r="I69" s="2">
        <v>0</v>
      </c>
      <c r="J69" s="2">
        <v>2</v>
      </c>
      <c r="K69" s="14">
        <f t="shared" si="1"/>
        <v>0.004166666666666652</v>
      </c>
    </row>
    <row r="70" spans="1:11" ht="15.75">
      <c r="A70" s="1">
        <v>0.49513888888888885</v>
      </c>
      <c r="B70" s="2">
        <v>68</v>
      </c>
      <c r="C70" s="2">
        <v>141</v>
      </c>
      <c r="D70" s="2">
        <v>2771</v>
      </c>
      <c r="E70" s="2">
        <v>66</v>
      </c>
      <c r="F70" s="2">
        <v>857</v>
      </c>
      <c r="G70" s="2">
        <v>2000</v>
      </c>
      <c r="H70" s="2">
        <v>2719</v>
      </c>
      <c r="I70" s="2">
        <v>6</v>
      </c>
      <c r="J70" s="2">
        <v>0</v>
      </c>
      <c r="K70" s="14">
        <f t="shared" si="1"/>
        <v>0.00694444444444442</v>
      </c>
    </row>
    <row r="71" spans="1:11" ht="15.75">
      <c r="A71" s="1">
        <v>0.5</v>
      </c>
      <c r="B71" s="2">
        <v>69</v>
      </c>
      <c r="C71" s="2">
        <v>3357</v>
      </c>
      <c r="D71" s="2">
        <v>1254</v>
      </c>
      <c r="E71" s="2">
        <v>2474</v>
      </c>
      <c r="F71" s="2">
        <v>1189</v>
      </c>
      <c r="G71" s="2">
        <v>1783</v>
      </c>
      <c r="H71" s="2">
        <v>3115</v>
      </c>
      <c r="I71" s="2">
        <v>4</v>
      </c>
      <c r="J71" s="2">
        <v>0</v>
      </c>
      <c r="K71" s="14">
        <f t="shared" si="1"/>
        <v>0.004861111111111149</v>
      </c>
    </row>
    <row r="72" spans="1:11" ht="15.75">
      <c r="A72" s="1">
        <v>0.5041666666666667</v>
      </c>
      <c r="B72" s="2">
        <v>70</v>
      </c>
      <c r="C72" s="2">
        <v>2153</v>
      </c>
      <c r="D72" s="2">
        <v>818</v>
      </c>
      <c r="E72" s="2">
        <v>74</v>
      </c>
      <c r="F72" s="2">
        <v>3114</v>
      </c>
      <c r="G72" s="2">
        <v>2188</v>
      </c>
      <c r="H72" s="2">
        <v>2246</v>
      </c>
      <c r="I72" s="2">
        <v>0</v>
      </c>
      <c r="J72" s="2">
        <v>4</v>
      </c>
      <c r="K72" s="14">
        <f t="shared" si="1"/>
        <v>0.004166666666666652</v>
      </c>
    </row>
    <row r="73" spans="1:11" ht="15.75">
      <c r="A73" s="1">
        <v>0.5090277777777777</v>
      </c>
      <c r="B73" s="2">
        <v>71</v>
      </c>
      <c r="C73" s="2">
        <v>2015</v>
      </c>
      <c r="D73" s="2">
        <v>858</v>
      </c>
      <c r="E73" s="2">
        <v>857</v>
      </c>
      <c r="F73" s="2">
        <v>3423</v>
      </c>
      <c r="G73" s="2">
        <v>2645</v>
      </c>
      <c r="H73" s="2">
        <v>141</v>
      </c>
      <c r="I73" s="2">
        <v>0</v>
      </c>
      <c r="J73" s="2">
        <v>4</v>
      </c>
      <c r="K73" s="14">
        <f t="shared" si="1"/>
        <v>0.004861111111111094</v>
      </c>
    </row>
    <row r="74" spans="1:11" ht="15.75">
      <c r="A74" s="1">
        <v>0.513888888888889</v>
      </c>
      <c r="B74" s="2">
        <v>72</v>
      </c>
      <c r="C74" s="2">
        <v>85</v>
      </c>
      <c r="D74" s="2">
        <v>2245</v>
      </c>
      <c r="E74" s="2">
        <v>2405</v>
      </c>
      <c r="F74" s="2">
        <v>2000</v>
      </c>
      <c r="G74" s="2">
        <v>3357</v>
      </c>
      <c r="H74" s="2">
        <v>1783</v>
      </c>
      <c r="I74" s="2">
        <v>3</v>
      </c>
      <c r="J74" s="2">
        <v>3</v>
      </c>
      <c r="K74" s="14">
        <f t="shared" si="1"/>
        <v>0.004861111111111205</v>
      </c>
    </row>
    <row r="75" spans="1:11" ht="15.75">
      <c r="A75" s="1">
        <v>0.5180555555555556</v>
      </c>
      <c r="B75" s="2">
        <v>73</v>
      </c>
      <c r="C75" s="2">
        <v>3115</v>
      </c>
      <c r="D75" s="2">
        <v>818</v>
      </c>
      <c r="E75" s="2">
        <v>830</v>
      </c>
      <c r="F75" s="2">
        <v>835</v>
      </c>
      <c r="G75" s="2">
        <v>3114</v>
      </c>
      <c r="H75" s="2">
        <v>1896</v>
      </c>
      <c r="I75" s="2">
        <v>7</v>
      </c>
      <c r="J75" s="2">
        <v>1</v>
      </c>
      <c r="K75" s="14">
        <f t="shared" si="1"/>
        <v>0.004166666666666652</v>
      </c>
    </row>
    <row r="76" spans="1:11" ht="15.75">
      <c r="A76" s="1">
        <v>0.525</v>
      </c>
      <c r="B76" s="2">
        <v>74</v>
      </c>
      <c r="C76" s="2">
        <v>1918</v>
      </c>
      <c r="D76" s="2">
        <v>904</v>
      </c>
      <c r="E76" s="2">
        <v>2771</v>
      </c>
      <c r="F76" s="2">
        <v>1711</v>
      </c>
      <c r="G76" s="2">
        <v>1596</v>
      </c>
      <c r="H76" s="2">
        <v>2474</v>
      </c>
      <c r="I76" s="2">
        <v>4</v>
      </c>
      <c r="J76" s="2">
        <v>4</v>
      </c>
      <c r="K76" s="14">
        <f t="shared" si="1"/>
        <v>0.00694444444444442</v>
      </c>
    </row>
    <row r="77" spans="1:11" ht="15.75">
      <c r="A77" s="1">
        <v>0.53125</v>
      </c>
      <c r="B77" s="2">
        <v>75</v>
      </c>
      <c r="C77" s="2">
        <v>3098</v>
      </c>
      <c r="D77" s="2">
        <v>1254</v>
      </c>
      <c r="E77" s="2">
        <v>2188</v>
      </c>
      <c r="F77" s="2">
        <v>2719</v>
      </c>
      <c r="G77" s="2">
        <v>66</v>
      </c>
      <c r="H77" s="2">
        <v>107</v>
      </c>
      <c r="I77" s="2">
        <v>1</v>
      </c>
      <c r="J77" s="2">
        <v>4</v>
      </c>
      <c r="K77" s="14">
        <f t="shared" si="1"/>
        <v>0.006249999999999978</v>
      </c>
    </row>
    <row r="78" spans="1:12" ht="15.75">
      <c r="A78" s="1">
        <v>0.5347222222222222</v>
      </c>
      <c r="B78" s="2">
        <v>76</v>
      </c>
      <c r="C78" s="2">
        <v>2586</v>
      </c>
      <c r="D78" s="2">
        <v>1189</v>
      </c>
      <c r="E78" s="2">
        <v>3234</v>
      </c>
      <c r="F78" s="2">
        <v>94</v>
      </c>
      <c r="G78" s="2">
        <v>2153</v>
      </c>
      <c r="H78" s="2">
        <v>2959</v>
      </c>
      <c r="I78" s="2">
        <v>2</v>
      </c>
      <c r="J78" s="2">
        <v>3</v>
      </c>
      <c r="K78" s="14">
        <f>A78-A77</f>
        <v>0.00347222222222221</v>
      </c>
      <c r="L78" s="14"/>
    </row>
    <row r="79" spans="1:12" ht="15.75">
      <c r="A79" s="1"/>
      <c r="B79" s="2"/>
      <c r="C79" s="2"/>
      <c r="D79" s="2"/>
      <c r="E79" s="2"/>
      <c r="F79" s="2"/>
      <c r="G79" t="s">
        <v>128</v>
      </c>
      <c r="I79">
        <f>SUM(I3:I78)</f>
        <v>161</v>
      </c>
      <c r="J79">
        <f>SUM(J3:J78)</f>
        <v>174</v>
      </c>
      <c r="K79" s="14"/>
      <c r="L79" s="14">
        <f>(SUM(K3:K78))/(B78-3)</f>
        <v>0.006354642313546425</v>
      </c>
    </row>
    <row r="80" spans="1:11" ht="15.75">
      <c r="A80" s="5"/>
      <c r="G80" t="s">
        <v>129</v>
      </c>
      <c r="J80">
        <f>(I79+J79)/(78-2)/2</f>
        <v>2.2039473684210527</v>
      </c>
      <c r="K80" s="14"/>
    </row>
    <row r="81" spans="1:11" ht="15.75" customHeight="1">
      <c r="A81" s="117" t="s">
        <v>3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</row>
    <row r="82" spans="1:11" ht="31.5">
      <c r="A82" s="3" t="s">
        <v>4</v>
      </c>
      <c r="B82" s="3" t="s">
        <v>5</v>
      </c>
      <c r="C82" s="3" t="s">
        <v>6</v>
      </c>
      <c r="D82" s="3" t="s">
        <v>7</v>
      </c>
      <c r="E82" s="3" t="s">
        <v>8</v>
      </c>
      <c r="F82" s="3" t="s">
        <v>9</v>
      </c>
      <c r="G82" s="3" t="s">
        <v>10</v>
      </c>
      <c r="H82" s="3" t="s">
        <v>11</v>
      </c>
      <c r="I82" s="3" t="s">
        <v>12</v>
      </c>
      <c r="J82" s="3" t="s">
        <v>13</v>
      </c>
      <c r="K82" s="3" t="s">
        <v>14</v>
      </c>
    </row>
    <row r="83" spans="1:11" ht="15.75">
      <c r="A83" s="1">
        <v>0.5958333333333333</v>
      </c>
      <c r="B83" s="4" t="s">
        <v>15</v>
      </c>
      <c r="C83" s="2">
        <v>1</v>
      </c>
      <c r="D83" s="2">
        <v>1254</v>
      </c>
      <c r="E83" s="2">
        <v>2645</v>
      </c>
      <c r="F83" s="2">
        <v>1918</v>
      </c>
      <c r="G83" s="2">
        <v>2245</v>
      </c>
      <c r="H83" s="2">
        <v>141</v>
      </c>
      <c r="I83" s="2">
        <v>2000</v>
      </c>
      <c r="J83" s="2">
        <v>9</v>
      </c>
      <c r="K83" s="2">
        <v>6</v>
      </c>
    </row>
    <row r="84" spans="1:11" ht="15.75">
      <c r="A84" s="1">
        <v>0.6006944444444444</v>
      </c>
      <c r="B84" s="4" t="s">
        <v>16</v>
      </c>
      <c r="C84" s="2">
        <v>2</v>
      </c>
      <c r="D84" s="2">
        <v>85</v>
      </c>
      <c r="E84" s="2">
        <v>830</v>
      </c>
      <c r="F84" s="2">
        <v>2586</v>
      </c>
      <c r="G84" s="2">
        <v>858</v>
      </c>
      <c r="H84" s="2">
        <v>3357</v>
      </c>
      <c r="I84" s="2">
        <v>3234</v>
      </c>
      <c r="J84" s="2">
        <v>4</v>
      </c>
      <c r="K84" s="2">
        <v>1</v>
      </c>
    </row>
    <row r="85" spans="1:11" ht="15.75">
      <c r="A85" s="1">
        <v>0.6090277777777778</v>
      </c>
      <c r="B85" s="4" t="s">
        <v>17</v>
      </c>
      <c r="C85" s="2">
        <v>3</v>
      </c>
      <c r="D85" s="2">
        <v>2771</v>
      </c>
      <c r="E85" s="2">
        <v>107</v>
      </c>
      <c r="F85" s="2">
        <v>3098</v>
      </c>
      <c r="G85" s="2">
        <v>2959</v>
      </c>
      <c r="H85" s="2">
        <v>66</v>
      </c>
      <c r="I85" s="2">
        <v>2246</v>
      </c>
      <c r="J85" s="2">
        <v>0</v>
      </c>
      <c r="K85" s="2">
        <v>3</v>
      </c>
    </row>
    <row r="86" spans="1:11" ht="15.75">
      <c r="A86" s="1">
        <v>0.6173611111111111</v>
      </c>
      <c r="B86" s="4" t="s">
        <v>18</v>
      </c>
      <c r="C86" s="2">
        <v>4</v>
      </c>
      <c r="D86" s="2">
        <v>835</v>
      </c>
      <c r="E86" s="2">
        <v>2474</v>
      </c>
      <c r="F86" s="2">
        <v>3115</v>
      </c>
      <c r="G86" s="2">
        <v>74</v>
      </c>
      <c r="H86" s="2">
        <v>1711</v>
      </c>
      <c r="I86" s="2">
        <v>904</v>
      </c>
      <c r="J86" s="2">
        <v>3</v>
      </c>
      <c r="K86" s="2">
        <v>0</v>
      </c>
    </row>
    <row r="87" spans="1:11" ht="15.75">
      <c r="A87" s="1">
        <v>0.6208333333333333</v>
      </c>
      <c r="B87" s="4" t="s">
        <v>19</v>
      </c>
      <c r="C87" s="2">
        <v>5</v>
      </c>
      <c r="D87" s="2">
        <v>1254</v>
      </c>
      <c r="E87" s="2">
        <v>1918</v>
      </c>
      <c r="F87" s="2">
        <v>2645</v>
      </c>
      <c r="G87" s="2">
        <v>2245</v>
      </c>
      <c r="H87" s="2">
        <v>2000</v>
      </c>
      <c r="I87" s="2">
        <v>141</v>
      </c>
      <c r="J87" s="2">
        <v>7</v>
      </c>
      <c r="K87" s="2">
        <v>3</v>
      </c>
    </row>
    <row r="88" spans="1:11" ht="15.75">
      <c r="A88" s="1">
        <v>0.625</v>
      </c>
      <c r="B88" s="4" t="s">
        <v>20</v>
      </c>
      <c r="C88" s="2">
        <v>6</v>
      </c>
      <c r="D88" s="2">
        <v>85</v>
      </c>
      <c r="E88" s="2">
        <v>2586</v>
      </c>
      <c r="F88" s="2">
        <v>830</v>
      </c>
      <c r="G88" s="2">
        <v>3357</v>
      </c>
      <c r="H88" s="2">
        <v>858</v>
      </c>
      <c r="I88" s="2">
        <v>3234</v>
      </c>
      <c r="J88" s="2">
        <v>6</v>
      </c>
      <c r="K88" s="2">
        <v>4</v>
      </c>
    </row>
    <row r="89" spans="1:11" ht="15.75">
      <c r="A89" s="1">
        <v>0.63125</v>
      </c>
      <c r="B89" s="4" t="s">
        <v>21</v>
      </c>
      <c r="C89" s="2">
        <v>7</v>
      </c>
      <c r="D89" s="2">
        <v>107</v>
      </c>
      <c r="E89" s="2">
        <v>2771</v>
      </c>
      <c r="F89" s="2">
        <v>3098</v>
      </c>
      <c r="G89" s="2">
        <v>66</v>
      </c>
      <c r="H89" s="2">
        <v>2246</v>
      </c>
      <c r="I89" s="2">
        <v>2959</v>
      </c>
      <c r="J89" s="2">
        <v>9</v>
      </c>
      <c r="K89" s="2">
        <v>3</v>
      </c>
    </row>
    <row r="90" spans="1:11" ht="15.75">
      <c r="A90" s="1">
        <v>0.6409722222222222</v>
      </c>
      <c r="B90" s="4" t="s">
        <v>22</v>
      </c>
      <c r="C90" s="2">
        <v>8</v>
      </c>
      <c r="D90" s="2">
        <v>3115</v>
      </c>
      <c r="E90" s="2">
        <v>835</v>
      </c>
      <c r="F90" s="2">
        <v>2474</v>
      </c>
      <c r="G90" s="2">
        <v>1711</v>
      </c>
      <c r="H90" s="2">
        <v>904</v>
      </c>
      <c r="I90" s="2">
        <v>74</v>
      </c>
      <c r="J90" s="2">
        <v>3</v>
      </c>
      <c r="K90" s="2">
        <v>0</v>
      </c>
    </row>
    <row r="91" spans="1:11" ht="15.75">
      <c r="A91" s="1">
        <v>0.6486111111111111</v>
      </c>
      <c r="B91" s="4" t="s">
        <v>37</v>
      </c>
      <c r="C91" s="2">
        <v>11</v>
      </c>
      <c r="D91" s="2">
        <v>107</v>
      </c>
      <c r="E91" s="2">
        <v>3098</v>
      </c>
      <c r="F91" s="2">
        <v>2771</v>
      </c>
      <c r="G91" s="2">
        <v>66</v>
      </c>
      <c r="H91" s="2">
        <v>2246</v>
      </c>
      <c r="I91" s="2">
        <v>2959</v>
      </c>
      <c r="J91" s="2">
        <v>3</v>
      </c>
      <c r="K91" s="2">
        <v>4</v>
      </c>
    </row>
    <row r="92" spans="1:11" ht="15.75">
      <c r="A92" s="1">
        <v>0.6611111111111111</v>
      </c>
      <c r="B92" s="4" t="s">
        <v>24</v>
      </c>
      <c r="C92" s="2">
        <v>13</v>
      </c>
      <c r="D92" s="2">
        <v>1918</v>
      </c>
      <c r="E92" s="2">
        <v>2645</v>
      </c>
      <c r="F92" s="2">
        <v>1254</v>
      </c>
      <c r="G92" s="2">
        <v>85</v>
      </c>
      <c r="H92" s="2">
        <v>2586</v>
      </c>
      <c r="I92" s="2">
        <v>830</v>
      </c>
      <c r="J92" s="2">
        <v>6</v>
      </c>
      <c r="K92" s="2">
        <v>7</v>
      </c>
    </row>
    <row r="93" spans="1:11" ht="15.75">
      <c r="A93" s="1">
        <v>0.66875</v>
      </c>
      <c r="B93" s="4" t="s">
        <v>25</v>
      </c>
      <c r="C93" s="2">
        <v>14</v>
      </c>
      <c r="D93" s="2">
        <v>66</v>
      </c>
      <c r="E93" s="2">
        <v>2246</v>
      </c>
      <c r="F93" s="2">
        <v>2959</v>
      </c>
      <c r="G93" s="2">
        <v>835</v>
      </c>
      <c r="H93" s="2">
        <v>3115</v>
      </c>
      <c r="I93" s="2">
        <v>2474</v>
      </c>
      <c r="J93" s="2">
        <v>1</v>
      </c>
      <c r="K93" s="2">
        <v>0</v>
      </c>
    </row>
    <row r="94" spans="1:11" ht="15.75">
      <c r="A94" s="1">
        <v>0.6729166666666666</v>
      </c>
      <c r="B94" s="4" t="s">
        <v>26</v>
      </c>
      <c r="C94" s="2">
        <v>15</v>
      </c>
      <c r="D94" s="2">
        <v>1254</v>
      </c>
      <c r="E94" s="2">
        <v>1918</v>
      </c>
      <c r="F94" s="2">
        <v>2645</v>
      </c>
      <c r="G94" s="2">
        <v>85</v>
      </c>
      <c r="H94" s="2">
        <v>2586</v>
      </c>
      <c r="I94" s="2">
        <v>830</v>
      </c>
      <c r="J94" s="2">
        <v>9</v>
      </c>
      <c r="K94" s="2">
        <v>6</v>
      </c>
    </row>
    <row r="95" spans="1:11" ht="15.75">
      <c r="A95" s="1">
        <v>0.6784722222222223</v>
      </c>
      <c r="B95" s="4" t="s">
        <v>27</v>
      </c>
      <c r="C95" s="2">
        <v>16</v>
      </c>
      <c r="D95" s="2">
        <v>66</v>
      </c>
      <c r="E95" s="2">
        <v>2959</v>
      </c>
      <c r="F95" s="2">
        <v>2246</v>
      </c>
      <c r="G95" s="2">
        <v>3115</v>
      </c>
      <c r="H95" s="2">
        <v>2474</v>
      </c>
      <c r="I95" s="2">
        <v>835</v>
      </c>
      <c r="J95" s="2">
        <v>2</v>
      </c>
      <c r="K95" s="2">
        <v>0</v>
      </c>
    </row>
    <row r="96" spans="1:11" ht="15.75">
      <c r="A96" s="1">
        <v>0.6826388888888889</v>
      </c>
      <c r="B96" s="4" t="s">
        <v>32</v>
      </c>
      <c r="C96" s="2">
        <v>17</v>
      </c>
      <c r="D96" s="2">
        <v>1254</v>
      </c>
      <c r="E96" s="2">
        <v>1918</v>
      </c>
      <c r="F96" s="2">
        <v>2645</v>
      </c>
      <c r="G96" s="2">
        <v>85</v>
      </c>
      <c r="H96" s="2">
        <v>2586</v>
      </c>
      <c r="I96" s="2">
        <v>830</v>
      </c>
      <c r="J96" s="2">
        <v>7</v>
      </c>
      <c r="K96" s="2">
        <v>5</v>
      </c>
    </row>
    <row r="97" spans="1:11" ht="15.75">
      <c r="A97" s="1">
        <v>0.6930555555555555</v>
      </c>
      <c r="B97" s="4" t="s">
        <v>29</v>
      </c>
      <c r="C97" s="2">
        <v>19</v>
      </c>
      <c r="D97" s="2">
        <v>2645</v>
      </c>
      <c r="E97" s="2">
        <v>1254</v>
      </c>
      <c r="F97" s="2">
        <v>1918</v>
      </c>
      <c r="G97" s="2">
        <v>2246</v>
      </c>
      <c r="H97" s="2">
        <v>66</v>
      </c>
      <c r="I97" s="2">
        <v>2959</v>
      </c>
      <c r="J97" s="2">
        <v>5</v>
      </c>
      <c r="K97" s="2">
        <v>0</v>
      </c>
    </row>
    <row r="98" spans="1:11" ht="15.75">
      <c r="A98" s="1">
        <v>0.7041666666666666</v>
      </c>
      <c r="B98" s="4" t="s">
        <v>30</v>
      </c>
      <c r="C98" s="2">
        <v>20</v>
      </c>
      <c r="D98" s="2">
        <v>1254</v>
      </c>
      <c r="E98" s="2">
        <v>2645</v>
      </c>
      <c r="F98" s="2">
        <v>1918</v>
      </c>
      <c r="G98" s="2">
        <v>66</v>
      </c>
      <c r="H98" s="2">
        <v>2246</v>
      </c>
      <c r="I98" s="2">
        <v>2959</v>
      </c>
      <c r="J98" s="2">
        <v>8</v>
      </c>
      <c r="K98" s="2">
        <v>2</v>
      </c>
    </row>
    <row r="99" spans="8:11" ht="15.75">
      <c r="H99" t="s">
        <v>128</v>
      </c>
      <c r="J99">
        <f>SUM(J83:J98)</f>
        <v>82</v>
      </c>
      <c r="K99" s="32">
        <f>SUM(K83:K98)</f>
        <v>44</v>
      </c>
    </row>
    <row r="100" spans="8:11" ht="15.75">
      <c r="H100" t="s">
        <v>129</v>
      </c>
      <c r="K100">
        <f>(J99+K99)/(98-82)/2</f>
        <v>3.9375</v>
      </c>
    </row>
  </sheetData>
  <sheetProtection/>
  <mergeCells count="2">
    <mergeCell ref="A1:J1"/>
    <mergeCell ref="A81:K8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74">
      <selection activeCell="K78" sqref="K78"/>
    </sheetView>
  </sheetViews>
  <sheetFormatPr defaultColWidth="8.875" defaultRowHeight="15.75"/>
  <sheetData>
    <row r="1" spans="1:10" ht="15.75" customHeight="1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1" ht="31.5">
      <c r="A2" s="3" t="s">
        <v>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11" t="s">
        <v>39</v>
      </c>
    </row>
    <row r="3" spans="1:12" ht="15.75">
      <c r="A3" s="1">
        <v>0.4777777777777778</v>
      </c>
      <c r="B3" s="2">
        <v>1</v>
      </c>
      <c r="C3" s="2">
        <v>470</v>
      </c>
      <c r="D3" s="2">
        <v>67</v>
      </c>
      <c r="E3" s="2">
        <v>3398</v>
      </c>
      <c r="F3" s="2">
        <v>1504</v>
      </c>
      <c r="G3" s="2">
        <v>397</v>
      </c>
      <c r="H3" s="2">
        <v>49</v>
      </c>
      <c r="I3" s="2">
        <v>3</v>
      </c>
      <c r="J3" s="2">
        <v>2</v>
      </c>
      <c r="L3" t="s">
        <v>41</v>
      </c>
    </row>
    <row r="4" spans="1:11" ht="15.75">
      <c r="A4" s="1">
        <v>0.48680555555555555</v>
      </c>
      <c r="B4" s="2">
        <v>2</v>
      </c>
      <c r="C4" s="2">
        <v>910</v>
      </c>
      <c r="D4" s="2">
        <v>2834</v>
      </c>
      <c r="E4" s="2">
        <v>548</v>
      </c>
      <c r="F4" s="2">
        <v>1243</v>
      </c>
      <c r="G4" s="2">
        <v>245</v>
      </c>
      <c r="H4" s="2">
        <v>1025</v>
      </c>
      <c r="I4" s="2">
        <v>8</v>
      </c>
      <c r="J4" s="2">
        <v>1</v>
      </c>
      <c r="K4" s="14">
        <f aca="true" t="shared" si="0" ref="K4:K67">A4-A3</f>
        <v>0.009027777777777746</v>
      </c>
    </row>
    <row r="5" spans="1:11" ht="15.75">
      <c r="A5" s="1">
        <v>0.4923611111111111</v>
      </c>
      <c r="B5" s="2">
        <v>3</v>
      </c>
      <c r="C5" s="2">
        <v>314</v>
      </c>
      <c r="D5" s="2">
        <v>862</v>
      </c>
      <c r="E5" s="2">
        <v>3421</v>
      </c>
      <c r="F5" s="2">
        <v>2075</v>
      </c>
      <c r="G5" s="2">
        <v>51</v>
      </c>
      <c r="H5" s="2">
        <v>201</v>
      </c>
      <c r="I5" s="2">
        <v>1</v>
      </c>
      <c r="J5" s="2">
        <v>5</v>
      </c>
      <c r="K5" s="14">
        <f t="shared" si="0"/>
        <v>0.005555555555555536</v>
      </c>
    </row>
    <row r="6" spans="1:11" ht="15.75">
      <c r="A6" s="1">
        <v>0.5</v>
      </c>
      <c r="B6" s="2">
        <v>4</v>
      </c>
      <c r="C6" s="2">
        <v>2337</v>
      </c>
      <c r="D6" s="2">
        <v>2619</v>
      </c>
      <c r="E6" s="2">
        <v>468</v>
      </c>
      <c r="F6" s="2">
        <v>2054</v>
      </c>
      <c r="G6" s="2">
        <v>1506</v>
      </c>
      <c r="H6" s="2">
        <v>33</v>
      </c>
      <c r="I6" s="2">
        <v>3</v>
      </c>
      <c r="J6" s="2">
        <v>2</v>
      </c>
      <c r="K6" s="14">
        <f t="shared" si="0"/>
        <v>0.007638888888888917</v>
      </c>
    </row>
    <row r="7" spans="1:11" ht="15.75">
      <c r="A7" s="1">
        <v>0.5152777777777778</v>
      </c>
      <c r="B7" s="2">
        <v>5</v>
      </c>
      <c r="C7" s="2">
        <v>1684</v>
      </c>
      <c r="D7" s="2">
        <v>2163</v>
      </c>
      <c r="E7" s="2">
        <v>703</v>
      </c>
      <c r="F7" s="2">
        <v>70</v>
      </c>
      <c r="G7" s="2">
        <v>2617</v>
      </c>
      <c r="H7" s="2">
        <v>3415</v>
      </c>
      <c r="I7" s="2">
        <v>0</v>
      </c>
      <c r="J7" s="2">
        <v>1</v>
      </c>
      <c r="K7" s="14">
        <f t="shared" si="0"/>
        <v>0.015277777777777835</v>
      </c>
    </row>
    <row r="8" spans="1:11" ht="15.75">
      <c r="A8" s="1">
        <v>0.5270833333333333</v>
      </c>
      <c r="B8" s="2">
        <v>6</v>
      </c>
      <c r="C8" s="2">
        <v>27</v>
      </c>
      <c r="D8" s="2">
        <v>1322</v>
      </c>
      <c r="E8" s="2">
        <v>322</v>
      </c>
      <c r="F8" s="2">
        <v>1</v>
      </c>
      <c r="G8" s="2">
        <v>2604</v>
      </c>
      <c r="H8" s="2">
        <v>494</v>
      </c>
      <c r="I8" s="2">
        <v>0</v>
      </c>
      <c r="J8" s="2">
        <v>1</v>
      </c>
      <c r="K8" s="14">
        <f t="shared" si="0"/>
        <v>0.011805555555555514</v>
      </c>
    </row>
    <row r="9" spans="1:11" ht="15.75">
      <c r="A9" s="1">
        <v>0.5340277777777778</v>
      </c>
      <c r="B9" s="2">
        <v>7</v>
      </c>
      <c r="C9" s="2">
        <v>894</v>
      </c>
      <c r="D9" s="2">
        <v>245</v>
      </c>
      <c r="E9" s="2">
        <v>3398</v>
      </c>
      <c r="F9" s="2">
        <v>51</v>
      </c>
      <c r="G9" s="2">
        <v>910</v>
      </c>
      <c r="H9" s="2">
        <v>3421</v>
      </c>
      <c r="I9" s="2">
        <v>4</v>
      </c>
      <c r="J9" s="2">
        <v>2</v>
      </c>
      <c r="K9" s="14">
        <f t="shared" si="0"/>
        <v>0.00694444444444442</v>
      </c>
    </row>
    <row r="10" spans="1:12" ht="15.75">
      <c r="A10" s="1">
        <v>0.5993055555555555</v>
      </c>
      <c r="B10" s="2">
        <v>8</v>
      </c>
      <c r="C10" s="2">
        <v>2163</v>
      </c>
      <c r="D10" s="2">
        <v>2075</v>
      </c>
      <c r="E10" s="2">
        <v>67</v>
      </c>
      <c r="F10" s="2">
        <v>1025</v>
      </c>
      <c r="G10" s="2">
        <v>548</v>
      </c>
      <c r="H10" s="2">
        <v>2619</v>
      </c>
      <c r="I10" s="2">
        <v>5</v>
      </c>
      <c r="J10" s="2">
        <v>1</v>
      </c>
      <c r="K10" s="14"/>
      <c r="L10" t="s">
        <v>46</v>
      </c>
    </row>
    <row r="11" spans="1:11" ht="15.75">
      <c r="A11" s="1">
        <v>0.6041666666666666</v>
      </c>
      <c r="B11" s="2">
        <v>9</v>
      </c>
      <c r="C11" s="2">
        <v>2617</v>
      </c>
      <c r="D11" s="2">
        <v>2604</v>
      </c>
      <c r="E11" s="2">
        <v>397</v>
      </c>
      <c r="F11" s="2">
        <v>468</v>
      </c>
      <c r="G11" s="2">
        <v>1</v>
      </c>
      <c r="H11" s="2">
        <v>1684</v>
      </c>
      <c r="I11" s="2">
        <v>0</v>
      </c>
      <c r="J11" s="2">
        <v>0</v>
      </c>
      <c r="K11" s="14">
        <f t="shared" si="0"/>
        <v>0.004861111111111094</v>
      </c>
    </row>
    <row r="12" spans="1:11" ht="15.75">
      <c r="A12" s="1">
        <v>0.6097222222222222</v>
      </c>
      <c r="B12" s="2">
        <v>10</v>
      </c>
      <c r="C12" s="2">
        <v>1504</v>
      </c>
      <c r="D12" s="2">
        <v>470</v>
      </c>
      <c r="E12" s="2">
        <v>314</v>
      </c>
      <c r="F12" s="2">
        <v>2054</v>
      </c>
      <c r="G12" s="2">
        <v>1322</v>
      </c>
      <c r="H12" s="2">
        <v>1243</v>
      </c>
      <c r="I12" s="2">
        <v>0</v>
      </c>
      <c r="J12" s="2">
        <v>4</v>
      </c>
      <c r="K12" s="14">
        <f t="shared" si="0"/>
        <v>0.005555555555555536</v>
      </c>
    </row>
    <row r="13" spans="1:11" ht="15.75">
      <c r="A13" s="1">
        <v>0.61875</v>
      </c>
      <c r="B13" s="2">
        <v>11</v>
      </c>
      <c r="C13" s="2">
        <v>201</v>
      </c>
      <c r="D13" s="2">
        <v>2834</v>
      </c>
      <c r="E13" s="2">
        <v>3415</v>
      </c>
      <c r="F13" s="2">
        <v>33</v>
      </c>
      <c r="G13" s="2">
        <v>703</v>
      </c>
      <c r="H13" s="2">
        <v>322</v>
      </c>
      <c r="I13" s="2">
        <v>0</v>
      </c>
      <c r="J13" s="2">
        <v>6</v>
      </c>
      <c r="K13" s="14">
        <f t="shared" si="0"/>
        <v>0.009027777777777857</v>
      </c>
    </row>
    <row r="14" spans="1:11" ht="15.75">
      <c r="A14" s="1">
        <v>0.6326388888888889</v>
      </c>
      <c r="B14" s="2">
        <v>12</v>
      </c>
      <c r="C14" s="2">
        <v>2337</v>
      </c>
      <c r="D14" s="2">
        <v>70</v>
      </c>
      <c r="E14" s="2">
        <v>1506</v>
      </c>
      <c r="F14" s="2">
        <v>862</v>
      </c>
      <c r="G14" s="2">
        <v>27</v>
      </c>
      <c r="H14" s="2">
        <v>894</v>
      </c>
      <c r="I14" s="2">
        <v>0</v>
      </c>
      <c r="J14" s="2">
        <v>1</v>
      </c>
      <c r="K14" s="14">
        <f t="shared" si="0"/>
        <v>0.01388888888888884</v>
      </c>
    </row>
    <row r="15" spans="1:11" ht="15.75">
      <c r="A15" s="1">
        <v>0.6375</v>
      </c>
      <c r="B15" s="2">
        <v>13</v>
      </c>
      <c r="C15" s="2">
        <v>494</v>
      </c>
      <c r="D15" s="2">
        <v>548</v>
      </c>
      <c r="E15" s="2">
        <v>1504</v>
      </c>
      <c r="F15" s="2">
        <v>49</v>
      </c>
      <c r="G15" s="2">
        <v>1684</v>
      </c>
      <c r="H15" s="2">
        <v>245</v>
      </c>
      <c r="I15" s="2">
        <v>2</v>
      </c>
      <c r="J15" s="2">
        <v>5</v>
      </c>
      <c r="K15" s="14">
        <f t="shared" si="0"/>
        <v>0.004861111111111094</v>
      </c>
    </row>
    <row r="16" spans="1:11" ht="15.75">
      <c r="A16" s="1">
        <v>0.6430555555555556</v>
      </c>
      <c r="B16" s="2">
        <v>14</v>
      </c>
      <c r="C16" s="2">
        <v>1</v>
      </c>
      <c r="D16" s="2">
        <v>51</v>
      </c>
      <c r="E16" s="2">
        <v>3398</v>
      </c>
      <c r="F16" s="2">
        <v>3415</v>
      </c>
      <c r="G16" s="2">
        <v>1243</v>
      </c>
      <c r="H16" s="2">
        <v>2075</v>
      </c>
      <c r="I16" s="2">
        <v>3</v>
      </c>
      <c r="J16" s="2">
        <v>5</v>
      </c>
      <c r="K16" s="14">
        <f t="shared" si="0"/>
        <v>0.005555555555555647</v>
      </c>
    </row>
    <row r="17" spans="1:11" ht="15.75">
      <c r="A17" s="1">
        <v>0.6506944444444445</v>
      </c>
      <c r="B17" s="2">
        <v>15</v>
      </c>
      <c r="C17" s="2">
        <v>468</v>
      </c>
      <c r="D17" s="2">
        <v>2054</v>
      </c>
      <c r="E17" s="2">
        <v>70</v>
      </c>
      <c r="F17" s="2">
        <v>33</v>
      </c>
      <c r="G17" s="2">
        <v>201</v>
      </c>
      <c r="H17" s="2">
        <v>3421</v>
      </c>
      <c r="I17" s="2">
        <v>0</v>
      </c>
      <c r="J17" s="2">
        <v>7</v>
      </c>
      <c r="K17" s="14">
        <f t="shared" si="0"/>
        <v>0.007638888888888862</v>
      </c>
    </row>
    <row r="18" spans="1:11" ht="15.75">
      <c r="A18" s="1">
        <v>0.65625</v>
      </c>
      <c r="B18" s="2">
        <v>16</v>
      </c>
      <c r="C18" s="2">
        <v>1025</v>
      </c>
      <c r="D18" s="2">
        <v>322</v>
      </c>
      <c r="E18" s="2">
        <v>397</v>
      </c>
      <c r="F18" s="2">
        <v>1506</v>
      </c>
      <c r="G18" s="2">
        <v>703</v>
      </c>
      <c r="H18" s="2">
        <v>49</v>
      </c>
      <c r="I18" s="2">
        <v>0</v>
      </c>
      <c r="J18" s="2">
        <v>4</v>
      </c>
      <c r="K18" s="14">
        <f t="shared" si="0"/>
        <v>0.005555555555555536</v>
      </c>
    </row>
    <row r="19" spans="1:11" ht="15.75">
      <c r="A19" s="1">
        <v>0.6631944444444444</v>
      </c>
      <c r="B19" s="2">
        <v>17</v>
      </c>
      <c r="C19" s="2">
        <v>2834</v>
      </c>
      <c r="D19" s="2">
        <v>2619</v>
      </c>
      <c r="E19" s="2">
        <v>894</v>
      </c>
      <c r="F19" s="2">
        <v>2604</v>
      </c>
      <c r="G19" s="2">
        <v>910</v>
      </c>
      <c r="H19" s="2">
        <v>2163</v>
      </c>
      <c r="I19" s="2">
        <v>2</v>
      </c>
      <c r="J19" s="2">
        <v>1</v>
      </c>
      <c r="K19" s="14">
        <f t="shared" si="0"/>
        <v>0.00694444444444442</v>
      </c>
    </row>
    <row r="20" spans="1:11" ht="15.75">
      <c r="A20" s="1">
        <v>0.6694444444444444</v>
      </c>
      <c r="B20" s="2">
        <v>18</v>
      </c>
      <c r="C20" s="2">
        <v>470</v>
      </c>
      <c r="D20" s="2">
        <v>2617</v>
      </c>
      <c r="E20" s="2">
        <v>27</v>
      </c>
      <c r="F20" s="2">
        <v>862</v>
      </c>
      <c r="G20" s="2">
        <v>1322</v>
      </c>
      <c r="H20" s="2">
        <v>67</v>
      </c>
      <c r="I20" s="2">
        <v>5</v>
      </c>
      <c r="J20" s="2">
        <v>8</v>
      </c>
      <c r="K20" s="14">
        <f t="shared" si="0"/>
        <v>0.006249999999999978</v>
      </c>
    </row>
    <row r="21" spans="1:11" ht="15.75">
      <c r="A21" s="1">
        <v>0.6743055555555556</v>
      </c>
      <c r="B21" s="2">
        <v>19</v>
      </c>
      <c r="C21" s="2">
        <v>314</v>
      </c>
      <c r="D21" s="2">
        <v>2337</v>
      </c>
      <c r="E21" s="2">
        <v>397</v>
      </c>
      <c r="F21" s="2">
        <v>494</v>
      </c>
      <c r="G21" s="2">
        <v>1684</v>
      </c>
      <c r="H21" s="2">
        <v>2075</v>
      </c>
      <c r="I21" s="2">
        <v>0</v>
      </c>
      <c r="J21" s="2">
        <v>0</v>
      </c>
      <c r="K21" s="14">
        <f t="shared" si="0"/>
        <v>0.004861111111111205</v>
      </c>
    </row>
    <row r="22" spans="1:11" ht="15.75">
      <c r="A22" s="1">
        <v>0.68125</v>
      </c>
      <c r="B22" s="2">
        <v>20</v>
      </c>
      <c r="C22" s="2">
        <v>1</v>
      </c>
      <c r="D22" s="2">
        <v>3421</v>
      </c>
      <c r="E22" s="2">
        <v>70</v>
      </c>
      <c r="F22" s="2">
        <v>49</v>
      </c>
      <c r="G22" s="2">
        <v>2604</v>
      </c>
      <c r="H22" s="2">
        <v>548</v>
      </c>
      <c r="I22" s="2">
        <v>0</v>
      </c>
      <c r="J22" s="2">
        <v>0</v>
      </c>
      <c r="K22" s="14">
        <f t="shared" si="0"/>
        <v>0.00694444444444442</v>
      </c>
    </row>
    <row r="23" spans="1:11" ht="15.75">
      <c r="A23" s="1">
        <v>0.686111111111111</v>
      </c>
      <c r="B23" s="2">
        <v>21</v>
      </c>
      <c r="C23" s="2">
        <v>1322</v>
      </c>
      <c r="D23" s="2">
        <v>468</v>
      </c>
      <c r="E23" s="2">
        <v>245</v>
      </c>
      <c r="F23" s="2">
        <v>201</v>
      </c>
      <c r="G23" s="2">
        <v>322</v>
      </c>
      <c r="H23" s="2">
        <v>3398</v>
      </c>
      <c r="I23" s="2">
        <v>1</v>
      </c>
      <c r="J23" s="2">
        <v>4</v>
      </c>
      <c r="K23" s="14">
        <f t="shared" si="0"/>
        <v>0.004861111111110983</v>
      </c>
    </row>
    <row r="24" spans="1:11" ht="15.75">
      <c r="A24" s="1">
        <v>0.6951388888888889</v>
      </c>
      <c r="B24" s="2">
        <v>22</v>
      </c>
      <c r="C24" s="2">
        <v>1243</v>
      </c>
      <c r="D24" s="2">
        <v>314</v>
      </c>
      <c r="E24" s="2">
        <v>2163</v>
      </c>
      <c r="F24" s="2">
        <v>2834</v>
      </c>
      <c r="G24" s="2">
        <v>27</v>
      </c>
      <c r="H24" s="2">
        <v>1506</v>
      </c>
      <c r="I24" s="2">
        <v>2</v>
      </c>
      <c r="J24" s="2">
        <v>3</v>
      </c>
      <c r="K24" s="14">
        <f t="shared" si="0"/>
        <v>0.009027777777777857</v>
      </c>
    </row>
    <row r="25" spans="1:11" ht="15.75">
      <c r="A25" s="1">
        <v>0.7006944444444444</v>
      </c>
      <c r="B25" s="2">
        <v>23</v>
      </c>
      <c r="C25" s="2">
        <v>67</v>
      </c>
      <c r="D25" s="2">
        <v>1025</v>
      </c>
      <c r="E25" s="2">
        <v>494</v>
      </c>
      <c r="F25" s="2">
        <v>51</v>
      </c>
      <c r="G25" s="2">
        <v>33</v>
      </c>
      <c r="H25" s="2">
        <v>2337</v>
      </c>
      <c r="I25" s="2">
        <v>1</v>
      </c>
      <c r="J25" s="2">
        <v>3</v>
      </c>
      <c r="K25" s="14">
        <f t="shared" si="0"/>
        <v>0.005555555555555536</v>
      </c>
    </row>
    <row r="26" spans="1:11" ht="15.75">
      <c r="A26" s="1">
        <v>0.7069444444444444</v>
      </c>
      <c r="B26" s="2">
        <v>24</v>
      </c>
      <c r="C26" s="2">
        <v>910</v>
      </c>
      <c r="D26" s="2">
        <v>2619</v>
      </c>
      <c r="E26" s="2">
        <v>2054</v>
      </c>
      <c r="F26" s="2">
        <v>2617</v>
      </c>
      <c r="G26" s="2">
        <v>1504</v>
      </c>
      <c r="H26" s="2">
        <v>894</v>
      </c>
      <c r="I26" s="2">
        <v>9</v>
      </c>
      <c r="J26" s="2">
        <v>2</v>
      </c>
      <c r="K26" s="14">
        <f t="shared" si="0"/>
        <v>0.006249999999999978</v>
      </c>
    </row>
    <row r="27" spans="1:11" ht="15.75">
      <c r="A27" s="1">
        <v>0.7125</v>
      </c>
      <c r="B27" s="2">
        <v>25</v>
      </c>
      <c r="C27" s="2">
        <v>3415</v>
      </c>
      <c r="D27" s="2">
        <v>703</v>
      </c>
      <c r="E27" s="2">
        <v>3398</v>
      </c>
      <c r="F27" s="2">
        <v>470</v>
      </c>
      <c r="G27" s="2">
        <v>862</v>
      </c>
      <c r="H27" s="2">
        <v>2604</v>
      </c>
      <c r="I27" s="2">
        <v>1</v>
      </c>
      <c r="J27" s="2">
        <v>0</v>
      </c>
      <c r="K27" s="14">
        <f t="shared" si="0"/>
        <v>0.005555555555555647</v>
      </c>
    </row>
    <row r="28" spans="1:11" ht="15.75">
      <c r="A28" s="1">
        <v>0.717361111111111</v>
      </c>
      <c r="B28" s="2">
        <v>26</v>
      </c>
      <c r="C28" s="2">
        <v>1506</v>
      </c>
      <c r="D28" s="2">
        <v>397</v>
      </c>
      <c r="E28" s="2">
        <v>468</v>
      </c>
      <c r="F28" s="2">
        <v>314</v>
      </c>
      <c r="G28" s="2">
        <v>1</v>
      </c>
      <c r="H28" s="2">
        <v>245</v>
      </c>
      <c r="I28" s="2">
        <v>0</v>
      </c>
      <c r="J28" s="2">
        <v>2</v>
      </c>
      <c r="K28" s="14">
        <f t="shared" si="0"/>
        <v>0.004861111111110983</v>
      </c>
    </row>
    <row r="29" spans="1:11" ht="15.75">
      <c r="A29" s="1">
        <v>0.7222222222222222</v>
      </c>
      <c r="B29" s="2">
        <v>27</v>
      </c>
      <c r="C29" s="2">
        <v>201</v>
      </c>
      <c r="D29" s="2">
        <v>1322</v>
      </c>
      <c r="E29" s="2">
        <v>1684</v>
      </c>
      <c r="F29" s="2">
        <v>894</v>
      </c>
      <c r="G29" s="2">
        <v>1243</v>
      </c>
      <c r="H29" s="2">
        <v>67</v>
      </c>
      <c r="I29" s="2">
        <v>5</v>
      </c>
      <c r="J29" s="2">
        <v>8</v>
      </c>
      <c r="K29" s="14">
        <f t="shared" si="0"/>
        <v>0.004861111111111205</v>
      </c>
    </row>
    <row r="30" spans="1:11" ht="15.75">
      <c r="A30" s="1">
        <v>0.7284722222222223</v>
      </c>
      <c r="B30" s="2">
        <v>28</v>
      </c>
      <c r="C30" s="2">
        <v>703</v>
      </c>
      <c r="D30" s="2">
        <v>2337</v>
      </c>
      <c r="E30" s="2">
        <v>470</v>
      </c>
      <c r="F30" s="2">
        <v>3421</v>
      </c>
      <c r="G30" s="2">
        <v>27</v>
      </c>
      <c r="H30" s="2">
        <v>548</v>
      </c>
      <c r="I30" s="2">
        <v>2</v>
      </c>
      <c r="J30" s="2">
        <v>1</v>
      </c>
      <c r="K30" s="14">
        <f t="shared" si="0"/>
        <v>0.006250000000000089</v>
      </c>
    </row>
    <row r="31" spans="1:11" ht="15.75">
      <c r="A31" s="1">
        <v>0.7361111111111112</v>
      </c>
      <c r="B31" s="2">
        <v>29</v>
      </c>
      <c r="C31" s="2">
        <v>1504</v>
      </c>
      <c r="D31" s="2">
        <v>910</v>
      </c>
      <c r="E31" s="2">
        <v>322</v>
      </c>
      <c r="F31" s="2">
        <v>51</v>
      </c>
      <c r="G31" s="2">
        <v>70</v>
      </c>
      <c r="H31" s="2">
        <v>2163</v>
      </c>
      <c r="I31" s="2">
        <v>4</v>
      </c>
      <c r="J31" s="2">
        <v>2</v>
      </c>
      <c r="K31" s="14">
        <f t="shared" si="0"/>
        <v>0.007638888888888862</v>
      </c>
    </row>
    <row r="32" spans="1:11" ht="15.75">
      <c r="A32" s="1">
        <v>0.7409722222222223</v>
      </c>
      <c r="B32" s="2">
        <v>30</v>
      </c>
      <c r="C32" s="2">
        <v>2075</v>
      </c>
      <c r="D32" s="2">
        <v>33</v>
      </c>
      <c r="E32" s="2">
        <v>49</v>
      </c>
      <c r="F32" s="2">
        <v>2054</v>
      </c>
      <c r="G32" s="2">
        <v>2617</v>
      </c>
      <c r="H32" s="2">
        <v>2834</v>
      </c>
      <c r="I32" s="2">
        <v>6</v>
      </c>
      <c r="J32" s="2">
        <v>0</v>
      </c>
      <c r="K32" s="14">
        <f t="shared" si="0"/>
        <v>0.004861111111111094</v>
      </c>
    </row>
    <row r="33" spans="1:11" ht="15.75">
      <c r="A33" s="1">
        <v>0.7472222222222222</v>
      </c>
      <c r="B33" s="2">
        <v>31</v>
      </c>
      <c r="C33" s="2">
        <v>3415</v>
      </c>
      <c r="D33" s="2">
        <v>862</v>
      </c>
      <c r="E33" s="2">
        <v>1025</v>
      </c>
      <c r="F33" s="2">
        <v>2619</v>
      </c>
      <c r="G33" s="2">
        <v>494</v>
      </c>
      <c r="H33" s="2">
        <v>397</v>
      </c>
      <c r="I33" s="2">
        <v>1</v>
      </c>
      <c r="J33" s="2">
        <v>5</v>
      </c>
      <c r="K33" s="14">
        <f t="shared" si="0"/>
        <v>0.006249999999999978</v>
      </c>
    </row>
    <row r="34" spans="1:11" ht="15.75">
      <c r="A34" s="1">
        <v>0.7541666666666668</v>
      </c>
      <c r="B34" s="2">
        <v>32</v>
      </c>
      <c r="C34" s="2">
        <v>894</v>
      </c>
      <c r="D34" s="2">
        <v>51</v>
      </c>
      <c r="E34" s="2">
        <v>1684</v>
      </c>
      <c r="F34" s="2">
        <v>2163</v>
      </c>
      <c r="G34" s="2">
        <v>470</v>
      </c>
      <c r="H34" s="2">
        <v>1322</v>
      </c>
      <c r="I34" s="2">
        <v>3</v>
      </c>
      <c r="J34" s="2">
        <v>0</v>
      </c>
      <c r="K34" s="14">
        <f t="shared" si="0"/>
        <v>0.006944444444444531</v>
      </c>
    </row>
    <row r="35" spans="1:11" ht="15.75">
      <c r="A35" s="1">
        <v>0.7618055555555556</v>
      </c>
      <c r="B35" s="2">
        <v>33</v>
      </c>
      <c r="C35" s="2">
        <v>2834</v>
      </c>
      <c r="D35" s="2">
        <v>70</v>
      </c>
      <c r="E35" s="2">
        <v>1243</v>
      </c>
      <c r="F35" s="2">
        <v>245</v>
      </c>
      <c r="G35" s="2">
        <v>2337</v>
      </c>
      <c r="H35" s="2">
        <v>201</v>
      </c>
      <c r="I35" s="2">
        <v>0</v>
      </c>
      <c r="J35" s="2">
        <v>4</v>
      </c>
      <c r="K35" s="14">
        <f t="shared" si="0"/>
        <v>0.007638888888888862</v>
      </c>
    </row>
    <row r="36" spans="1:11" ht="15.75">
      <c r="A36" s="1">
        <v>0.7680555555555556</v>
      </c>
      <c r="B36" s="2">
        <v>34</v>
      </c>
      <c r="C36" s="2">
        <v>2075</v>
      </c>
      <c r="D36" s="2">
        <v>1025</v>
      </c>
      <c r="E36" s="2">
        <v>1506</v>
      </c>
      <c r="F36" s="2">
        <v>1504</v>
      </c>
      <c r="G36" s="2">
        <v>33</v>
      </c>
      <c r="H36" s="2">
        <v>27</v>
      </c>
      <c r="I36" s="2">
        <v>1</v>
      </c>
      <c r="J36" s="2">
        <v>4</v>
      </c>
      <c r="K36" s="14">
        <f t="shared" si="0"/>
        <v>0.006249999999999978</v>
      </c>
    </row>
    <row r="37" spans="1:11" ht="15.75">
      <c r="A37" s="1">
        <v>0.7756944444444445</v>
      </c>
      <c r="B37" s="2">
        <v>35</v>
      </c>
      <c r="C37" s="2">
        <v>49</v>
      </c>
      <c r="D37" s="2">
        <v>1</v>
      </c>
      <c r="E37" s="2">
        <v>910</v>
      </c>
      <c r="F37" s="2">
        <v>468</v>
      </c>
      <c r="G37" s="2">
        <v>494</v>
      </c>
      <c r="H37" s="2">
        <v>703</v>
      </c>
      <c r="I37" s="2">
        <v>10</v>
      </c>
      <c r="J37" s="2">
        <v>6</v>
      </c>
      <c r="K37" s="14">
        <f t="shared" si="0"/>
        <v>0.007638888888888862</v>
      </c>
    </row>
    <row r="38" spans="1:11" ht="15.75">
      <c r="A38" s="1">
        <v>0.7847222222222222</v>
      </c>
      <c r="B38" s="2">
        <v>36</v>
      </c>
      <c r="C38" s="2">
        <v>862</v>
      </c>
      <c r="D38" s="2">
        <v>2617</v>
      </c>
      <c r="E38" s="2">
        <v>2619</v>
      </c>
      <c r="F38" s="2">
        <v>67</v>
      </c>
      <c r="G38" s="2">
        <v>322</v>
      </c>
      <c r="H38" s="2">
        <v>3421</v>
      </c>
      <c r="I38" s="2">
        <v>5</v>
      </c>
      <c r="J38" s="2">
        <v>7</v>
      </c>
      <c r="K38" s="14">
        <f t="shared" si="0"/>
        <v>0.009027777777777746</v>
      </c>
    </row>
    <row r="39" spans="1:11" ht="15.75">
      <c r="A39" s="1">
        <v>0.7902777777777777</v>
      </c>
      <c r="B39" s="2">
        <v>37</v>
      </c>
      <c r="C39" s="2">
        <v>548</v>
      </c>
      <c r="D39" s="2">
        <v>3415</v>
      </c>
      <c r="E39" s="2">
        <v>314</v>
      </c>
      <c r="F39" s="2">
        <v>2604</v>
      </c>
      <c r="G39" s="2">
        <v>3398</v>
      </c>
      <c r="H39" s="2">
        <v>2054</v>
      </c>
      <c r="I39" s="2">
        <v>0</v>
      </c>
      <c r="J39" s="2">
        <v>3</v>
      </c>
      <c r="K39" s="14">
        <f t="shared" si="0"/>
        <v>0.005555555555555536</v>
      </c>
    </row>
    <row r="40" spans="1:11" ht="15.75">
      <c r="A40" s="1">
        <v>0.7958333333333334</v>
      </c>
      <c r="B40" s="2">
        <v>38</v>
      </c>
      <c r="C40" s="2">
        <v>397</v>
      </c>
      <c r="D40" s="2">
        <v>1684</v>
      </c>
      <c r="E40" s="2">
        <v>2834</v>
      </c>
      <c r="F40" s="2">
        <v>27</v>
      </c>
      <c r="G40" s="2">
        <v>2337</v>
      </c>
      <c r="H40" s="2">
        <v>910</v>
      </c>
      <c r="I40" s="2">
        <v>2</v>
      </c>
      <c r="J40" s="2">
        <v>12</v>
      </c>
      <c r="K40" s="14">
        <f t="shared" si="0"/>
        <v>0.005555555555555647</v>
      </c>
    </row>
    <row r="41" spans="1:11" ht="15.75">
      <c r="A41" s="1">
        <v>0.8055555555555555</v>
      </c>
      <c r="B41" s="2">
        <v>39</v>
      </c>
      <c r="C41" s="2">
        <v>1243</v>
      </c>
      <c r="D41" s="2">
        <v>1</v>
      </c>
      <c r="E41" s="2">
        <v>470</v>
      </c>
      <c r="F41" s="2">
        <v>2619</v>
      </c>
      <c r="G41" s="2">
        <v>322</v>
      </c>
      <c r="H41" s="2">
        <v>2163</v>
      </c>
      <c r="I41" s="2">
        <v>2</v>
      </c>
      <c r="J41" s="2">
        <v>8</v>
      </c>
      <c r="K41" s="14">
        <f t="shared" si="0"/>
        <v>0.009722222222222077</v>
      </c>
    </row>
    <row r="42" spans="1:11" ht="15.75">
      <c r="A42" s="1">
        <v>0.8104166666666667</v>
      </c>
      <c r="B42" s="2">
        <v>40</v>
      </c>
      <c r="C42" s="2">
        <v>2604</v>
      </c>
      <c r="D42" s="2">
        <v>1322</v>
      </c>
      <c r="E42" s="2">
        <v>33</v>
      </c>
      <c r="F42" s="2">
        <v>548</v>
      </c>
      <c r="G42" s="2">
        <v>51</v>
      </c>
      <c r="H42" s="2">
        <v>862</v>
      </c>
      <c r="I42" s="2">
        <v>6</v>
      </c>
      <c r="J42" s="2">
        <v>2</v>
      </c>
      <c r="K42" s="14">
        <f t="shared" si="0"/>
        <v>0.004861111111111205</v>
      </c>
    </row>
    <row r="43" spans="1:11" ht="15.75">
      <c r="A43" s="1">
        <v>0.81875</v>
      </c>
      <c r="B43" s="2">
        <v>41</v>
      </c>
      <c r="C43" s="2">
        <v>894</v>
      </c>
      <c r="D43" s="2">
        <v>1025</v>
      </c>
      <c r="E43" s="2">
        <v>49</v>
      </c>
      <c r="F43" s="2">
        <v>468</v>
      </c>
      <c r="G43" s="2">
        <v>314</v>
      </c>
      <c r="H43" s="2">
        <v>2075</v>
      </c>
      <c r="I43" s="2">
        <v>0</v>
      </c>
      <c r="J43" s="2">
        <v>0</v>
      </c>
      <c r="K43" s="14">
        <f t="shared" si="0"/>
        <v>0.008333333333333304</v>
      </c>
    </row>
    <row r="44" spans="1:12" ht="15.75">
      <c r="A44" s="1">
        <v>0.375</v>
      </c>
      <c r="B44" s="2">
        <v>42</v>
      </c>
      <c r="C44" s="2">
        <v>3415</v>
      </c>
      <c r="D44" s="2">
        <v>494</v>
      </c>
      <c r="E44" s="2">
        <v>2054</v>
      </c>
      <c r="F44" s="2">
        <v>70</v>
      </c>
      <c r="G44" s="2">
        <v>67</v>
      </c>
      <c r="H44" s="2">
        <v>245</v>
      </c>
      <c r="I44" s="2">
        <v>0</v>
      </c>
      <c r="J44" s="2">
        <v>8</v>
      </c>
      <c r="K44" s="14"/>
      <c r="L44" t="s">
        <v>40</v>
      </c>
    </row>
    <row r="45" spans="1:11" ht="15.75">
      <c r="A45" s="1">
        <v>0.3819444444444444</v>
      </c>
      <c r="B45" s="2">
        <v>43</v>
      </c>
      <c r="C45" s="2">
        <v>3398</v>
      </c>
      <c r="D45" s="2">
        <v>1504</v>
      </c>
      <c r="E45" s="2">
        <v>1506</v>
      </c>
      <c r="F45" s="2">
        <v>2617</v>
      </c>
      <c r="G45" s="2">
        <v>703</v>
      </c>
      <c r="H45" s="2">
        <v>3421</v>
      </c>
      <c r="I45" s="2">
        <v>0</v>
      </c>
      <c r="J45" s="2">
        <v>4</v>
      </c>
      <c r="K45" s="14">
        <f t="shared" si="0"/>
        <v>0.00694444444444442</v>
      </c>
    </row>
    <row r="46" spans="1:11" ht="15.75">
      <c r="A46" s="1">
        <v>0.3875</v>
      </c>
      <c r="B46" s="2">
        <v>44</v>
      </c>
      <c r="C46" s="2">
        <v>201</v>
      </c>
      <c r="D46" s="2">
        <v>49</v>
      </c>
      <c r="E46" s="2">
        <v>468</v>
      </c>
      <c r="F46" s="2">
        <v>27</v>
      </c>
      <c r="G46" s="2">
        <v>2619</v>
      </c>
      <c r="H46" s="2">
        <v>2604</v>
      </c>
      <c r="I46" s="2">
        <v>3</v>
      </c>
      <c r="J46" s="2">
        <v>6</v>
      </c>
      <c r="K46" s="14">
        <f t="shared" si="0"/>
        <v>0.005555555555555591</v>
      </c>
    </row>
    <row r="47" spans="1:11" ht="15.75">
      <c r="A47" s="1">
        <v>0.39375</v>
      </c>
      <c r="B47" s="2">
        <v>45</v>
      </c>
      <c r="C47" s="2">
        <v>70</v>
      </c>
      <c r="D47" s="2">
        <v>894</v>
      </c>
      <c r="E47" s="2">
        <v>910</v>
      </c>
      <c r="F47" s="2">
        <v>67</v>
      </c>
      <c r="G47" s="2">
        <v>33</v>
      </c>
      <c r="H47" s="2">
        <v>2834</v>
      </c>
      <c r="I47" s="2">
        <v>9</v>
      </c>
      <c r="J47" s="2">
        <v>12</v>
      </c>
      <c r="K47" s="14">
        <f t="shared" si="0"/>
        <v>0.006249999999999978</v>
      </c>
    </row>
    <row r="48" spans="1:11" ht="15.75">
      <c r="A48" s="1">
        <v>0.3979166666666667</v>
      </c>
      <c r="B48" s="2">
        <v>46</v>
      </c>
      <c r="C48" s="2">
        <v>3421</v>
      </c>
      <c r="D48" s="2">
        <v>1504</v>
      </c>
      <c r="E48" s="2">
        <v>2075</v>
      </c>
      <c r="F48" s="2">
        <v>2163</v>
      </c>
      <c r="G48" s="2">
        <v>3415</v>
      </c>
      <c r="H48" s="2">
        <v>397</v>
      </c>
      <c r="I48" s="2">
        <v>1</v>
      </c>
      <c r="J48" s="2">
        <v>2</v>
      </c>
      <c r="K48" s="14">
        <f t="shared" si="0"/>
        <v>0.004166666666666707</v>
      </c>
    </row>
    <row r="49" spans="1:11" ht="15.75">
      <c r="A49" s="1">
        <v>0.4055555555555555</v>
      </c>
      <c r="B49" s="2">
        <v>47</v>
      </c>
      <c r="C49" s="2">
        <v>2337</v>
      </c>
      <c r="D49" s="2">
        <v>2054</v>
      </c>
      <c r="E49" s="2">
        <v>862</v>
      </c>
      <c r="F49" s="2">
        <v>1322</v>
      </c>
      <c r="G49" s="2">
        <v>1025</v>
      </c>
      <c r="H49" s="2">
        <v>1</v>
      </c>
      <c r="I49" s="2">
        <v>1</v>
      </c>
      <c r="J49" s="2">
        <v>0</v>
      </c>
      <c r="K49" s="14">
        <f t="shared" si="0"/>
        <v>0.007638888888888806</v>
      </c>
    </row>
    <row r="50" spans="1:11" ht="15.75">
      <c r="A50" s="1">
        <v>0.41041666666666665</v>
      </c>
      <c r="B50" s="2">
        <v>48</v>
      </c>
      <c r="C50" s="2">
        <v>51</v>
      </c>
      <c r="D50" s="2">
        <v>494</v>
      </c>
      <c r="E50" s="2">
        <v>245</v>
      </c>
      <c r="F50" s="2">
        <v>1684</v>
      </c>
      <c r="G50" s="2">
        <v>1243</v>
      </c>
      <c r="H50" s="2">
        <v>2617</v>
      </c>
      <c r="I50" s="2">
        <v>5</v>
      </c>
      <c r="J50" s="2">
        <v>3</v>
      </c>
      <c r="K50" s="14">
        <f t="shared" si="0"/>
        <v>0.004861111111111149</v>
      </c>
    </row>
    <row r="51" spans="1:11" ht="15.75">
      <c r="A51" s="1">
        <v>0.4166666666666667</v>
      </c>
      <c r="B51" s="2">
        <v>49</v>
      </c>
      <c r="C51" s="2">
        <v>548</v>
      </c>
      <c r="D51" s="2">
        <v>470</v>
      </c>
      <c r="E51" s="2">
        <v>201</v>
      </c>
      <c r="F51" s="2">
        <v>1506</v>
      </c>
      <c r="G51" s="2">
        <v>322</v>
      </c>
      <c r="H51" s="2">
        <v>314</v>
      </c>
      <c r="I51" s="2">
        <v>2</v>
      </c>
      <c r="J51" s="2">
        <v>1</v>
      </c>
      <c r="K51" s="14">
        <f t="shared" si="0"/>
        <v>0.006250000000000033</v>
      </c>
    </row>
    <row r="52" spans="1:11" ht="15.75">
      <c r="A52" s="1">
        <v>0.4215277777777778</v>
      </c>
      <c r="B52" s="2">
        <v>50</v>
      </c>
      <c r="C52" s="2">
        <v>703</v>
      </c>
      <c r="D52" s="2">
        <v>2604</v>
      </c>
      <c r="E52" s="2">
        <v>1025</v>
      </c>
      <c r="F52" s="2">
        <v>3398</v>
      </c>
      <c r="G52" s="2">
        <v>1322</v>
      </c>
      <c r="H52" s="2">
        <v>2619</v>
      </c>
      <c r="I52" s="2">
        <v>1</v>
      </c>
      <c r="J52" s="2">
        <v>0</v>
      </c>
      <c r="K52" s="14">
        <f t="shared" si="0"/>
        <v>0.004861111111111094</v>
      </c>
    </row>
    <row r="53" spans="1:11" ht="15.75">
      <c r="A53" s="1">
        <v>0.4277777777777778</v>
      </c>
      <c r="B53" s="2">
        <v>51</v>
      </c>
      <c r="C53" s="2">
        <v>49</v>
      </c>
      <c r="D53" s="2">
        <v>27</v>
      </c>
      <c r="E53" s="2">
        <v>3415</v>
      </c>
      <c r="F53" s="2">
        <v>862</v>
      </c>
      <c r="G53" s="2">
        <v>2075</v>
      </c>
      <c r="H53" s="2">
        <v>910</v>
      </c>
      <c r="I53" s="2">
        <v>5</v>
      </c>
      <c r="J53" s="2">
        <v>4</v>
      </c>
      <c r="K53" s="14">
        <f t="shared" si="0"/>
        <v>0.006250000000000033</v>
      </c>
    </row>
    <row r="54" spans="1:11" ht="15.75">
      <c r="A54" s="1">
        <v>0.43333333333333335</v>
      </c>
      <c r="B54" s="2">
        <v>52</v>
      </c>
      <c r="C54" s="2">
        <v>245</v>
      </c>
      <c r="D54" s="2">
        <v>33</v>
      </c>
      <c r="E54" s="2">
        <v>2617</v>
      </c>
      <c r="F54" s="2">
        <v>70</v>
      </c>
      <c r="G54" s="2">
        <v>470</v>
      </c>
      <c r="H54" s="2">
        <v>397</v>
      </c>
      <c r="I54" s="2">
        <v>6</v>
      </c>
      <c r="J54" s="2">
        <v>2</v>
      </c>
      <c r="K54" s="14">
        <f t="shared" si="0"/>
        <v>0.005555555555555536</v>
      </c>
    </row>
    <row r="55" spans="1:11" ht="15.75">
      <c r="A55" s="1">
        <v>0.44027777777777777</v>
      </c>
      <c r="B55" s="2">
        <v>53</v>
      </c>
      <c r="C55" s="2">
        <v>703</v>
      </c>
      <c r="D55" s="2">
        <v>548</v>
      </c>
      <c r="E55" s="2">
        <v>2054</v>
      </c>
      <c r="F55" s="2">
        <v>1506</v>
      </c>
      <c r="G55" s="2">
        <v>494</v>
      </c>
      <c r="H55" s="2">
        <v>894</v>
      </c>
      <c r="I55" s="2">
        <v>5</v>
      </c>
      <c r="J55" s="2">
        <v>0</v>
      </c>
      <c r="K55" s="14">
        <f t="shared" si="0"/>
        <v>0.00694444444444442</v>
      </c>
    </row>
    <row r="56" spans="1:11" ht="15.75">
      <c r="A56" s="1">
        <v>0.4479166666666667</v>
      </c>
      <c r="B56" s="2">
        <v>54</v>
      </c>
      <c r="C56" s="2">
        <v>67</v>
      </c>
      <c r="D56" s="2">
        <v>1</v>
      </c>
      <c r="E56" s="2">
        <v>1504</v>
      </c>
      <c r="F56" s="2">
        <v>51</v>
      </c>
      <c r="G56" s="2">
        <v>314</v>
      </c>
      <c r="H56" s="2">
        <v>2834</v>
      </c>
      <c r="I56" s="2">
        <v>10</v>
      </c>
      <c r="J56" s="2">
        <v>4</v>
      </c>
      <c r="K56" s="14">
        <f t="shared" si="0"/>
        <v>0.007638888888888917</v>
      </c>
    </row>
    <row r="57" spans="1:11" ht="15.75">
      <c r="A57" s="1">
        <v>0.45416666666666666</v>
      </c>
      <c r="B57" s="2">
        <v>55</v>
      </c>
      <c r="C57" s="2">
        <v>322</v>
      </c>
      <c r="D57" s="2">
        <v>2337</v>
      </c>
      <c r="E57" s="2">
        <v>1684</v>
      </c>
      <c r="F57" s="2">
        <v>468</v>
      </c>
      <c r="G57" s="2">
        <v>3398</v>
      </c>
      <c r="H57" s="2">
        <v>3421</v>
      </c>
      <c r="I57" s="2">
        <v>2</v>
      </c>
      <c r="J57" s="2">
        <v>0</v>
      </c>
      <c r="K57" s="14">
        <f t="shared" si="0"/>
        <v>0.006249999999999978</v>
      </c>
    </row>
    <row r="58" spans="1:11" ht="15.75">
      <c r="A58" s="1">
        <v>0.4604166666666667</v>
      </c>
      <c r="B58" s="2">
        <v>56</v>
      </c>
      <c r="C58" s="2">
        <v>1243</v>
      </c>
      <c r="D58" s="2">
        <v>201</v>
      </c>
      <c r="E58" s="2">
        <v>397</v>
      </c>
      <c r="F58" s="2">
        <v>2163</v>
      </c>
      <c r="G58" s="2">
        <v>2054</v>
      </c>
      <c r="H58" s="2">
        <v>894</v>
      </c>
      <c r="I58" s="2">
        <v>2</v>
      </c>
      <c r="J58" s="2">
        <v>0</v>
      </c>
      <c r="K58" s="14">
        <f t="shared" si="0"/>
        <v>0.006250000000000033</v>
      </c>
    </row>
    <row r="59" spans="1:11" ht="15.75">
      <c r="A59" s="1">
        <v>0.46527777777777773</v>
      </c>
      <c r="B59" s="2">
        <v>57</v>
      </c>
      <c r="C59" s="2">
        <v>548</v>
      </c>
      <c r="D59" s="2">
        <v>2075</v>
      </c>
      <c r="E59" s="2">
        <v>1</v>
      </c>
      <c r="F59" s="2">
        <v>1025</v>
      </c>
      <c r="G59" s="2">
        <v>910</v>
      </c>
      <c r="H59" s="2">
        <v>470</v>
      </c>
      <c r="I59" s="2">
        <v>4</v>
      </c>
      <c r="J59" s="2">
        <v>1</v>
      </c>
      <c r="K59" s="14">
        <f t="shared" si="0"/>
        <v>0.004861111111111038</v>
      </c>
    </row>
    <row r="60" spans="1:11" ht="15.75">
      <c r="A60" s="1">
        <v>0.47152777777777777</v>
      </c>
      <c r="B60" s="2">
        <v>58</v>
      </c>
      <c r="C60" s="2">
        <v>468</v>
      </c>
      <c r="D60" s="2">
        <v>33</v>
      </c>
      <c r="E60" s="2">
        <v>862</v>
      </c>
      <c r="F60" s="2">
        <v>2619</v>
      </c>
      <c r="G60" s="2">
        <v>1684</v>
      </c>
      <c r="H60" s="2">
        <v>314</v>
      </c>
      <c r="I60" s="2">
        <v>7</v>
      </c>
      <c r="J60" s="2">
        <v>8</v>
      </c>
      <c r="K60" s="14">
        <f t="shared" si="0"/>
        <v>0.006250000000000033</v>
      </c>
    </row>
    <row r="61" spans="1:11" ht="15.75">
      <c r="A61" s="1">
        <v>0.4777777777777778</v>
      </c>
      <c r="B61" s="2">
        <v>59</v>
      </c>
      <c r="C61" s="2">
        <v>27</v>
      </c>
      <c r="D61" s="2">
        <v>201</v>
      </c>
      <c r="E61" s="2">
        <v>67</v>
      </c>
      <c r="F61" s="2">
        <v>1504</v>
      </c>
      <c r="G61" s="2">
        <v>245</v>
      </c>
      <c r="H61" s="2">
        <v>703</v>
      </c>
      <c r="I61" s="2">
        <v>8</v>
      </c>
      <c r="J61" s="2">
        <v>4</v>
      </c>
      <c r="K61" s="14">
        <f t="shared" si="0"/>
        <v>0.006250000000000033</v>
      </c>
    </row>
    <row r="62" spans="1:11" ht="15.75">
      <c r="A62" s="1">
        <v>0.4826388888888889</v>
      </c>
      <c r="B62" s="2">
        <v>60</v>
      </c>
      <c r="C62" s="2">
        <v>2604</v>
      </c>
      <c r="D62" s="2">
        <v>2834</v>
      </c>
      <c r="E62" s="2">
        <v>3421</v>
      </c>
      <c r="F62" s="2">
        <v>494</v>
      </c>
      <c r="G62" s="2">
        <v>1243</v>
      </c>
      <c r="H62" s="2">
        <v>3398</v>
      </c>
      <c r="I62" s="2">
        <v>5</v>
      </c>
      <c r="J62" s="2">
        <v>5</v>
      </c>
      <c r="K62" s="14">
        <f t="shared" si="0"/>
        <v>0.004861111111111094</v>
      </c>
    </row>
    <row r="63" spans="1:11" ht="15.75">
      <c r="A63" s="1">
        <v>0.4875</v>
      </c>
      <c r="B63" s="2">
        <v>61</v>
      </c>
      <c r="C63" s="2">
        <v>2617</v>
      </c>
      <c r="D63" s="2">
        <v>49</v>
      </c>
      <c r="E63" s="2">
        <v>2163</v>
      </c>
      <c r="F63" s="2">
        <v>3415</v>
      </c>
      <c r="G63" s="2">
        <v>1322</v>
      </c>
      <c r="H63" s="2">
        <v>2337</v>
      </c>
      <c r="I63" s="2">
        <v>0</v>
      </c>
      <c r="J63" s="2">
        <v>2</v>
      </c>
      <c r="K63" s="14">
        <f t="shared" si="0"/>
        <v>0.004861111111111094</v>
      </c>
    </row>
    <row r="64" spans="1:11" ht="15.75">
      <c r="A64" s="1">
        <v>0.49375</v>
      </c>
      <c r="B64" s="2">
        <v>62</v>
      </c>
      <c r="C64" s="2">
        <v>1506</v>
      </c>
      <c r="D64" s="2">
        <v>51</v>
      </c>
      <c r="E64" s="2">
        <v>2619</v>
      </c>
      <c r="F64" s="2">
        <v>70</v>
      </c>
      <c r="G64" s="2">
        <v>322</v>
      </c>
      <c r="H64" s="2">
        <v>2075</v>
      </c>
      <c r="I64" s="2">
        <v>6</v>
      </c>
      <c r="J64" s="2">
        <v>3</v>
      </c>
      <c r="K64" s="14">
        <f t="shared" si="0"/>
        <v>0.006250000000000033</v>
      </c>
    </row>
    <row r="65" spans="1:11" ht="15.75">
      <c r="A65" s="1">
        <v>0.5</v>
      </c>
      <c r="B65" s="2">
        <v>63</v>
      </c>
      <c r="C65" s="2">
        <v>1684</v>
      </c>
      <c r="D65" s="2">
        <v>27</v>
      </c>
      <c r="E65" s="2">
        <v>3398</v>
      </c>
      <c r="F65" s="2">
        <v>2054</v>
      </c>
      <c r="G65" s="2">
        <v>201</v>
      </c>
      <c r="H65" s="2">
        <v>1</v>
      </c>
      <c r="I65" s="2">
        <v>7</v>
      </c>
      <c r="J65" s="2">
        <v>7</v>
      </c>
      <c r="K65" s="14">
        <f t="shared" si="0"/>
        <v>0.006249999999999978</v>
      </c>
    </row>
    <row r="66" spans="1:11" ht="15.75">
      <c r="A66" s="1">
        <v>0.5048611111111111</v>
      </c>
      <c r="B66" s="2">
        <v>64</v>
      </c>
      <c r="C66" s="2">
        <v>468</v>
      </c>
      <c r="D66" s="2">
        <v>2604</v>
      </c>
      <c r="E66" s="2">
        <v>1243</v>
      </c>
      <c r="F66" s="2">
        <v>67</v>
      </c>
      <c r="G66" s="2">
        <v>2617</v>
      </c>
      <c r="H66" s="2">
        <v>548</v>
      </c>
      <c r="I66" s="2">
        <v>3</v>
      </c>
      <c r="J66" s="2">
        <v>5</v>
      </c>
      <c r="K66" s="14">
        <f t="shared" si="0"/>
        <v>0.004861111111111094</v>
      </c>
    </row>
    <row r="67" spans="1:11" ht="15.75">
      <c r="A67" s="1">
        <v>0.5111111111111112</v>
      </c>
      <c r="B67" s="2">
        <v>65</v>
      </c>
      <c r="C67" s="2">
        <v>2163</v>
      </c>
      <c r="D67" s="2">
        <v>33</v>
      </c>
      <c r="E67" s="2">
        <v>1025</v>
      </c>
      <c r="F67" s="2">
        <v>2337</v>
      </c>
      <c r="G67" s="2">
        <v>3421</v>
      </c>
      <c r="H67" s="2">
        <v>49</v>
      </c>
      <c r="I67" s="2">
        <v>1</v>
      </c>
      <c r="J67" s="2">
        <v>0</v>
      </c>
      <c r="K67" s="14">
        <f t="shared" si="0"/>
        <v>0.006250000000000089</v>
      </c>
    </row>
    <row r="68" spans="1:11" ht="15.75">
      <c r="A68" s="1">
        <v>0.5152777777777778</v>
      </c>
      <c r="B68" s="2">
        <v>66</v>
      </c>
      <c r="C68" s="2">
        <v>70</v>
      </c>
      <c r="D68" s="2">
        <v>314</v>
      </c>
      <c r="E68" s="2">
        <v>1322</v>
      </c>
      <c r="F68" s="2">
        <v>397</v>
      </c>
      <c r="G68" s="2">
        <v>910</v>
      </c>
      <c r="H68" s="2">
        <v>703</v>
      </c>
      <c r="I68" s="2">
        <v>0</v>
      </c>
      <c r="J68" s="2">
        <v>7</v>
      </c>
      <c r="K68" s="14">
        <f aca="true" t="shared" si="1" ref="K68:K75">A68-A67</f>
        <v>0.004166666666666652</v>
      </c>
    </row>
    <row r="69" spans="1:11" ht="15.75">
      <c r="A69" s="1">
        <v>0.5215277777777778</v>
      </c>
      <c r="B69" s="2">
        <v>67</v>
      </c>
      <c r="C69" s="2">
        <v>322</v>
      </c>
      <c r="D69" s="2">
        <v>494</v>
      </c>
      <c r="E69" s="2">
        <v>2834</v>
      </c>
      <c r="F69" s="2">
        <v>894</v>
      </c>
      <c r="G69" s="2">
        <v>3415</v>
      </c>
      <c r="H69" s="2">
        <v>470</v>
      </c>
      <c r="I69" s="2">
        <v>0</v>
      </c>
      <c r="J69" s="2">
        <v>0</v>
      </c>
      <c r="K69" s="14">
        <f t="shared" si="1"/>
        <v>0.006249999999999978</v>
      </c>
    </row>
    <row r="70" spans="1:11" ht="15.75">
      <c r="A70" s="1">
        <v>0.525</v>
      </c>
      <c r="B70" s="2">
        <v>68</v>
      </c>
      <c r="C70" s="2">
        <v>1506</v>
      </c>
      <c r="D70" s="2">
        <v>862</v>
      </c>
      <c r="E70" s="2">
        <v>245</v>
      </c>
      <c r="F70" s="2">
        <v>1504</v>
      </c>
      <c r="G70" s="2">
        <v>51</v>
      </c>
      <c r="H70" s="2">
        <v>2604</v>
      </c>
      <c r="I70" s="2">
        <v>0</v>
      </c>
      <c r="J70" s="2">
        <v>4</v>
      </c>
      <c r="K70" s="14">
        <f t="shared" si="1"/>
        <v>0.00347222222222221</v>
      </c>
    </row>
    <row r="71" spans="1:11" ht="15.75">
      <c r="A71" s="1">
        <v>0.5555555555555556</v>
      </c>
      <c r="B71" s="2">
        <v>69</v>
      </c>
      <c r="C71" s="2">
        <v>27</v>
      </c>
      <c r="D71" s="2">
        <v>703</v>
      </c>
      <c r="E71" s="2">
        <v>1</v>
      </c>
      <c r="F71" s="2">
        <v>33</v>
      </c>
      <c r="G71" s="2">
        <v>70</v>
      </c>
      <c r="H71" s="2">
        <v>548</v>
      </c>
      <c r="I71" s="2">
        <v>12</v>
      </c>
      <c r="J71" s="2">
        <v>0</v>
      </c>
      <c r="K71" s="14">
        <f t="shared" si="1"/>
        <v>0.030555555555555558</v>
      </c>
    </row>
    <row r="72" spans="1:11" ht="15.75">
      <c r="A72" s="1">
        <v>0.5604166666666667</v>
      </c>
      <c r="B72" s="2">
        <v>70</v>
      </c>
      <c r="C72" s="2">
        <v>910</v>
      </c>
      <c r="D72" s="2">
        <v>2617</v>
      </c>
      <c r="E72" s="2">
        <v>494</v>
      </c>
      <c r="F72" s="2">
        <v>314</v>
      </c>
      <c r="G72" s="2">
        <v>201</v>
      </c>
      <c r="H72" s="2">
        <v>1025</v>
      </c>
      <c r="I72" s="2">
        <v>4</v>
      </c>
      <c r="J72" s="2">
        <v>4</v>
      </c>
      <c r="K72" s="14">
        <f t="shared" si="1"/>
        <v>0.004861111111111094</v>
      </c>
    </row>
    <row r="73" spans="1:11" ht="15.75">
      <c r="A73" s="1">
        <v>0.5673611111111111</v>
      </c>
      <c r="B73" s="2">
        <v>71</v>
      </c>
      <c r="C73" s="2">
        <v>894</v>
      </c>
      <c r="D73" s="2">
        <v>2337</v>
      </c>
      <c r="E73" s="2">
        <v>2075</v>
      </c>
      <c r="F73" s="2">
        <v>468</v>
      </c>
      <c r="G73" s="2">
        <v>1504</v>
      </c>
      <c r="H73" s="2">
        <v>2834</v>
      </c>
      <c r="I73" s="2">
        <v>0</v>
      </c>
      <c r="J73" s="2">
        <v>3</v>
      </c>
      <c r="K73" s="14">
        <f t="shared" si="1"/>
        <v>0.00694444444444442</v>
      </c>
    </row>
    <row r="74" spans="1:11" ht="15.75">
      <c r="A74" s="1">
        <v>0.5722222222222222</v>
      </c>
      <c r="B74" s="2">
        <v>72</v>
      </c>
      <c r="C74" s="2">
        <v>51</v>
      </c>
      <c r="D74" s="2">
        <v>2054</v>
      </c>
      <c r="E74" s="2">
        <v>397</v>
      </c>
      <c r="F74" s="2">
        <v>322</v>
      </c>
      <c r="G74" s="2">
        <v>49</v>
      </c>
      <c r="H74" s="2">
        <v>1243</v>
      </c>
      <c r="I74" s="2">
        <v>7</v>
      </c>
      <c r="J74" s="2">
        <v>1</v>
      </c>
      <c r="K74" s="14">
        <f t="shared" si="1"/>
        <v>0.004861111111111094</v>
      </c>
    </row>
    <row r="75" spans="1:11" ht="15.75">
      <c r="A75" s="1">
        <v>0.5777777777777778</v>
      </c>
      <c r="B75" s="2">
        <v>73</v>
      </c>
      <c r="C75" s="2">
        <v>470</v>
      </c>
      <c r="D75" s="2">
        <v>2619</v>
      </c>
      <c r="E75" s="2">
        <v>245</v>
      </c>
      <c r="F75" s="2">
        <v>3398</v>
      </c>
      <c r="G75" s="2">
        <v>862</v>
      </c>
      <c r="H75" s="2">
        <v>2163</v>
      </c>
      <c r="I75" s="2">
        <v>7</v>
      </c>
      <c r="J75" s="2">
        <v>0</v>
      </c>
      <c r="K75" s="14">
        <f t="shared" si="1"/>
        <v>0.005555555555555647</v>
      </c>
    </row>
    <row r="76" spans="1:12" ht="15.75">
      <c r="A76" s="1">
        <v>0.5833333333333334</v>
      </c>
      <c r="B76" s="2">
        <v>74</v>
      </c>
      <c r="C76" s="2">
        <v>3421</v>
      </c>
      <c r="D76" s="2">
        <v>1506</v>
      </c>
      <c r="E76" s="2">
        <v>1322</v>
      </c>
      <c r="F76" s="2">
        <v>67</v>
      </c>
      <c r="G76" s="2">
        <v>3415</v>
      </c>
      <c r="H76" s="2">
        <v>1684</v>
      </c>
      <c r="I76" s="2">
        <v>0</v>
      </c>
      <c r="J76" s="2">
        <v>8</v>
      </c>
      <c r="K76" s="14">
        <f>A76-A75</f>
        <v>0.005555555555555536</v>
      </c>
      <c r="L76" s="14"/>
    </row>
    <row r="77" spans="1:12" ht="15.75">
      <c r="A77" s="1"/>
      <c r="B77" s="2"/>
      <c r="C77" s="2"/>
      <c r="D77" s="2"/>
      <c r="E77" s="2"/>
      <c r="F77" s="2"/>
      <c r="G77" t="s">
        <v>128</v>
      </c>
      <c r="I77">
        <f>SUM(I3:I76)</f>
        <v>220</v>
      </c>
      <c r="J77">
        <f>SUM(J3:J76)</f>
        <v>240</v>
      </c>
      <c r="K77" s="14"/>
      <c r="L77" s="14">
        <f>(SUM(K3:K76))/(B76-3)</f>
        <v>0.006817292644757433</v>
      </c>
    </row>
    <row r="78" spans="1:11" ht="15.75">
      <c r="A78" s="5"/>
      <c r="G78" t="s">
        <v>129</v>
      </c>
      <c r="J78">
        <f>(I77+J77)/(76-2)/2</f>
        <v>3.108108108108108</v>
      </c>
      <c r="K78" s="14"/>
    </row>
    <row r="79" spans="1:11" ht="15.75" customHeight="1">
      <c r="A79" s="117" t="s">
        <v>3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</row>
    <row r="80" spans="1:11" ht="31.5">
      <c r="A80" s="3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</row>
    <row r="81" spans="1:11" ht="15.75">
      <c r="A81" s="1">
        <v>0.6319444444444444</v>
      </c>
      <c r="B81" s="4" t="s">
        <v>15</v>
      </c>
      <c r="C81" s="2">
        <v>1</v>
      </c>
      <c r="D81" s="2">
        <v>70</v>
      </c>
      <c r="E81" s="2">
        <v>910</v>
      </c>
      <c r="F81" s="2">
        <v>67</v>
      </c>
      <c r="G81" s="2">
        <v>3398</v>
      </c>
      <c r="H81" s="2">
        <v>322</v>
      </c>
      <c r="I81" s="2">
        <v>1504</v>
      </c>
      <c r="J81" s="2">
        <v>15</v>
      </c>
      <c r="K81" s="2">
        <v>2</v>
      </c>
    </row>
    <row r="82" spans="1:11" ht="15.75">
      <c r="A82" s="1">
        <v>0.6430555555555556</v>
      </c>
      <c r="B82" s="4" t="s">
        <v>17</v>
      </c>
      <c r="C82" s="2">
        <v>3</v>
      </c>
      <c r="D82" s="2">
        <v>33</v>
      </c>
      <c r="E82" s="2">
        <v>2619</v>
      </c>
      <c r="F82" s="2">
        <v>894</v>
      </c>
      <c r="G82" s="2">
        <v>548</v>
      </c>
      <c r="H82" s="2">
        <v>2054</v>
      </c>
      <c r="I82" s="2">
        <v>49</v>
      </c>
      <c r="J82" s="2">
        <v>4</v>
      </c>
      <c r="K82" s="2">
        <v>2</v>
      </c>
    </row>
    <row r="83" spans="1:11" ht="15.75">
      <c r="A83" s="1">
        <v>0.6486111111111111</v>
      </c>
      <c r="B83" s="4" t="s">
        <v>18</v>
      </c>
      <c r="C83" s="2">
        <v>4</v>
      </c>
      <c r="D83" s="2">
        <v>494</v>
      </c>
      <c r="E83" s="2">
        <v>27</v>
      </c>
      <c r="F83" s="2">
        <v>2834</v>
      </c>
      <c r="G83" s="2">
        <v>397</v>
      </c>
      <c r="H83" s="2">
        <v>703</v>
      </c>
      <c r="I83" s="2">
        <v>51</v>
      </c>
      <c r="J83" s="2">
        <v>8</v>
      </c>
      <c r="K83" s="2">
        <v>6</v>
      </c>
    </row>
    <row r="84" spans="1:11" ht="15.75">
      <c r="A84" s="1">
        <v>0.6548611111111111</v>
      </c>
      <c r="B84" s="4" t="s">
        <v>19</v>
      </c>
      <c r="C84" s="2">
        <v>5</v>
      </c>
      <c r="D84" s="2">
        <v>910</v>
      </c>
      <c r="E84" s="2">
        <v>70</v>
      </c>
      <c r="F84" s="2">
        <v>67</v>
      </c>
      <c r="G84" s="2">
        <v>322</v>
      </c>
      <c r="H84" s="2">
        <v>3398</v>
      </c>
      <c r="I84" s="2">
        <v>1504</v>
      </c>
      <c r="J84" s="2">
        <v>14</v>
      </c>
      <c r="K84" s="2">
        <v>0</v>
      </c>
    </row>
    <row r="85" spans="1:11" ht="15.75">
      <c r="A85" s="1">
        <v>0.6590277777777778</v>
      </c>
      <c r="B85" s="4" t="s">
        <v>20</v>
      </c>
      <c r="C85" s="2">
        <v>6</v>
      </c>
      <c r="D85" s="2">
        <v>245</v>
      </c>
      <c r="E85" s="2">
        <v>201</v>
      </c>
      <c r="F85" s="2">
        <v>1322</v>
      </c>
      <c r="G85" s="2">
        <v>1243</v>
      </c>
      <c r="H85" s="2">
        <v>1</v>
      </c>
      <c r="I85" s="2">
        <v>2337</v>
      </c>
      <c r="J85" s="2">
        <v>4</v>
      </c>
      <c r="K85" s="2">
        <v>5</v>
      </c>
    </row>
    <row r="86" spans="1:11" ht="15.75">
      <c r="A86" s="1">
        <v>0.6673611111111111</v>
      </c>
      <c r="B86" s="4" t="s">
        <v>21</v>
      </c>
      <c r="C86" s="2">
        <v>7</v>
      </c>
      <c r="D86" s="2">
        <v>894</v>
      </c>
      <c r="E86" s="2">
        <v>2619</v>
      </c>
      <c r="F86" s="2">
        <v>33</v>
      </c>
      <c r="G86" s="2">
        <v>2054</v>
      </c>
      <c r="H86" s="2">
        <v>49</v>
      </c>
      <c r="I86" s="2">
        <v>548</v>
      </c>
      <c r="J86" s="2">
        <v>5</v>
      </c>
      <c r="K86" s="2">
        <v>4</v>
      </c>
    </row>
    <row r="87" spans="1:11" ht="15.75">
      <c r="A87" s="1">
        <v>0.6715277777777778</v>
      </c>
      <c r="B87" s="4" t="s">
        <v>22</v>
      </c>
      <c r="C87" s="2">
        <v>8</v>
      </c>
      <c r="D87" s="2">
        <v>494</v>
      </c>
      <c r="E87" s="2">
        <v>2834</v>
      </c>
      <c r="F87" s="2">
        <v>27</v>
      </c>
      <c r="G87" s="2">
        <v>703</v>
      </c>
      <c r="H87" s="2">
        <v>397</v>
      </c>
      <c r="I87" s="2">
        <v>51</v>
      </c>
      <c r="J87" s="2">
        <v>11</v>
      </c>
      <c r="K87" s="2">
        <v>4</v>
      </c>
    </row>
    <row r="88" spans="1:11" ht="15.75">
      <c r="A88" s="1">
        <v>0.6763888888888889</v>
      </c>
      <c r="B88" s="4" t="s">
        <v>31</v>
      </c>
      <c r="C88" s="2">
        <v>10</v>
      </c>
      <c r="D88" s="2">
        <v>1322</v>
      </c>
      <c r="E88" s="2">
        <v>201</v>
      </c>
      <c r="F88" s="2">
        <v>245</v>
      </c>
      <c r="G88" s="2">
        <v>1</v>
      </c>
      <c r="H88" s="2">
        <v>2337</v>
      </c>
      <c r="I88" s="2">
        <v>1243</v>
      </c>
      <c r="J88" s="2">
        <v>3</v>
      </c>
      <c r="K88" s="2">
        <v>3</v>
      </c>
    </row>
    <row r="89" spans="1:11" ht="15.75">
      <c r="A89" s="1">
        <v>0.6847222222222222</v>
      </c>
      <c r="B89" s="4" t="s">
        <v>16</v>
      </c>
      <c r="C89" s="2">
        <v>2</v>
      </c>
      <c r="D89" s="2">
        <v>201</v>
      </c>
      <c r="E89" s="2">
        <v>1322</v>
      </c>
      <c r="F89" s="2">
        <v>245</v>
      </c>
      <c r="G89" s="2">
        <v>2337</v>
      </c>
      <c r="H89" s="2">
        <v>1</v>
      </c>
      <c r="I89" s="2">
        <v>1243</v>
      </c>
      <c r="J89" s="2">
        <v>3</v>
      </c>
      <c r="K89" s="2">
        <v>6</v>
      </c>
    </row>
    <row r="90" spans="1:11" ht="15.75">
      <c r="A90" s="1">
        <v>0.6951388888888889</v>
      </c>
      <c r="B90" s="4" t="s">
        <v>24</v>
      </c>
      <c r="C90" s="2">
        <v>13</v>
      </c>
      <c r="D90" s="2">
        <v>910</v>
      </c>
      <c r="E90" s="2">
        <v>70</v>
      </c>
      <c r="F90" s="2">
        <v>67</v>
      </c>
      <c r="G90" s="2">
        <v>1</v>
      </c>
      <c r="H90" s="2">
        <v>2337</v>
      </c>
      <c r="I90" s="2">
        <v>1243</v>
      </c>
      <c r="J90" s="2">
        <v>9</v>
      </c>
      <c r="K90" s="2">
        <v>2</v>
      </c>
    </row>
    <row r="91" spans="1:11" ht="15.75">
      <c r="A91" s="1">
        <v>0.7</v>
      </c>
      <c r="B91" s="4" t="s">
        <v>25</v>
      </c>
      <c r="C91" s="2">
        <v>14</v>
      </c>
      <c r="D91" s="2">
        <v>2619</v>
      </c>
      <c r="E91" s="2">
        <v>33</v>
      </c>
      <c r="F91" s="2">
        <v>894</v>
      </c>
      <c r="G91" s="2">
        <v>2834</v>
      </c>
      <c r="H91" s="2">
        <v>27</v>
      </c>
      <c r="I91" s="2">
        <v>494</v>
      </c>
      <c r="J91" s="2">
        <v>12</v>
      </c>
      <c r="K91" s="2">
        <v>10</v>
      </c>
    </row>
    <row r="92" spans="1:11" ht="15.75">
      <c r="A92" s="1">
        <v>0.7159722222222222</v>
      </c>
      <c r="B92" s="4" t="s">
        <v>26</v>
      </c>
      <c r="C92" s="2">
        <v>15</v>
      </c>
      <c r="D92" s="2">
        <v>67</v>
      </c>
      <c r="E92" s="2">
        <v>910</v>
      </c>
      <c r="F92" s="2">
        <v>70</v>
      </c>
      <c r="G92" s="2">
        <v>2337</v>
      </c>
      <c r="H92" s="2">
        <v>1243</v>
      </c>
      <c r="I92" s="2">
        <v>1</v>
      </c>
      <c r="J92" s="2">
        <v>7</v>
      </c>
      <c r="K92" s="2">
        <v>3</v>
      </c>
    </row>
    <row r="93" spans="1:11" ht="15.75">
      <c r="A93" s="1">
        <v>0.7243055555555555</v>
      </c>
      <c r="B93" s="4" t="s">
        <v>27</v>
      </c>
      <c r="C93" s="2">
        <v>16</v>
      </c>
      <c r="D93" s="2">
        <v>33</v>
      </c>
      <c r="E93" s="2">
        <v>2619</v>
      </c>
      <c r="F93" s="2">
        <v>894</v>
      </c>
      <c r="G93" s="2">
        <v>27</v>
      </c>
      <c r="H93" s="2">
        <v>494</v>
      </c>
      <c r="I93" s="2">
        <v>2834</v>
      </c>
      <c r="J93" s="2">
        <v>6</v>
      </c>
      <c r="K93" s="2">
        <v>8</v>
      </c>
    </row>
    <row r="94" spans="1:11" ht="15.75">
      <c r="A94" s="1">
        <v>0.7305555555555556</v>
      </c>
      <c r="B94" s="4" t="s">
        <v>28</v>
      </c>
      <c r="C94" s="2">
        <v>18</v>
      </c>
      <c r="D94" s="2">
        <v>33</v>
      </c>
      <c r="E94" s="2">
        <v>2619</v>
      </c>
      <c r="F94" s="2">
        <v>894</v>
      </c>
      <c r="G94" s="2">
        <v>494</v>
      </c>
      <c r="H94" s="2">
        <v>27</v>
      </c>
      <c r="I94" s="2">
        <v>2834</v>
      </c>
      <c r="J94" s="2">
        <v>9</v>
      </c>
      <c r="K94" s="2">
        <v>4</v>
      </c>
    </row>
    <row r="95" spans="1:11" ht="15.75">
      <c r="A95" s="1">
        <v>0.751388888888889</v>
      </c>
      <c r="B95" s="4" t="s">
        <v>29</v>
      </c>
      <c r="C95" s="2">
        <v>19</v>
      </c>
      <c r="D95" s="2">
        <v>70</v>
      </c>
      <c r="E95" s="2">
        <v>910</v>
      </c>
      <c r="F95" s="2">
        <v>67</v>
      </c>
      <c r="G95" s="2">
        <v>2619</v>
      </c>
      <c r="H95" s="2">
        <v>894</v>
      </c>
      <c r="I95" s="2">
        <v>33</v>
      </c>
      <c r="J95" s="2">
        <v>7</v>
      </c>
      <c r="K95" s="2">
        <v>9</v>
      </c>
    </row>
    <row r="96" spans="1:11" ht="15.75">
      <c r="A96" s="1">
        <v>0.7576388888888889</v>
      </c>
      <c r="B96" s="4" t="s">
        <v>30</v>
      </c>
      <c r="C96" s="2">
        <v>20</v>
      </c>
      <c r="D96" s="2">
        <v>910</v>
      </c>
      <c r="E96" s="2">
        <v>70</v>
      </c>
      <c r="F96" s="2">
        <v>67</v>
      </c>
      <c r="G96" s="2">
        <v>2619</v>
      </c>
      <c r="H96" s="2">
        <v>33</v>
      </c>
      <c r="I96" s="2">
        <v>894</v>
      </c>
      <c r="J96" s="2">
        <v>11</v>
      </c>
      <c r="K96" s="2">
        <v>6</v>
      </c>
    </row>
    <row r="97" spans="1:11" ht="15.75">
      <c r="A97" s="1">
        <v>0.7673611111111112</v>
      </c>
      <c r="B97" s="4" t="s">
        <v>33</v>
      </c>
      <c r="C97" s="2">
        <v>21</v>
      </c>
      <c r="D97" s="2">
        <v>67</v>
      </c>
      <c r="E97" s="2">
        <v>910</v>
      </c>
      <c r="F97" s="2">
        <v>70</v>
      </c>
      <c r="G97" s="2">
        <v>33</v>
      </c>
      <c r="H97" s="2">
        <v>894</v>
      </c>
      <c r="I97" s="2">
        <v>2619</v>
      </c>
      <c r="J97" s="2">
        <v>14</v>
      </c>
      <c r="K97" s="2">
        <v>6</v>
      </c>
    </row>
    <row r="98" spans="8:11" ht="15.75">
      <c r="H98" t="s">
        <v>128</v>
      </c>
      <c r="J98">
        <f>SUM(J81:J97)</f>
        <v>142</v>
      </c>
      <c r="K98" s="32">
        <f>SUM(K81:K97)</f>
        <v>80</v>
      </c>
    </row>
    <row r="99" spans="8:11" ht="15.75">
      <c r="H99" t="s">
        <v>129</v>
      </c>
      <c r="K99">
        <f>(J98+K98)/(97-80)/2</f>
        <v>6.529411764705882</v>
      </c>
    </row>
  </sheetData>
  <sheetProtection/>
  <mergeCells count="2">
    <mergeCell ref="A1:J1"/>
    <mergeCell ref="A79:K7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18"/>
  <sheetViews>
    <sheetView zoomScalePageLayoutView="0" workbookViewId="0" topLeftCell="A94">
      <selection activeCell="K99" sqref="K99"/>
    </sheetView>
  </sheetViews>
  <sheetFormatPr defaultColWidth="8.875" defaultRowHeight="15.75"/>
  <sheetData>
    <row r="1" spans="1:10" ht="15.75" customHeight="1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1" ht="31.5">
      <c r="A2" s="3" t="s">
        <v>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11" t="s">
        <v>39</v>
      </c>
    </row>
    <row r="3" spans="1:12" ht="15.75">
      <c r="A3" s="1">
        <v>0.3979166666666667</v>
      </c>
      <c r="B3" s="2">
        <v>1</v>
      </c>
      <c r="C3" s="2">
        <v>2128</v>
      </c>
      <c r="D3" s="2">
        <v>2226</v>
      </c>
      <c r="E3" s="2">
        <v>498</v>
      </c>
      <c r="F3" s="2">
        <v>2403</v>
      </c>
      <c r="G3" s="2">
        <v>2570</v>
      </c>
      <c r="H3" s="2">
        <v>359</v>
      </c>
      <c r="I3" s="2">
        <v>3</v>
      </c>
      <c r="J3" s="2">
        <v>4</v>
      </c>
      <c r="K3" s="12"/>
      <c r="L3" t="s">
        <v>41</v>
      </c>
    </row>
    <row r="4" spans="1:12" ht="15.75">
      <c r="A4" s="1">
        <v>0.4083333333333334</v>
      </c>
      <c r="B4" s="2">
        <v>2</v>
      </c>
      <c r="C4" s="2">
        <v>1726</v>
      </c>
      <c r="D4" s="2">
        <v>2414</v>
      </c>
      <c r="E4" s="2">
        <v>3354</v>
      </c>
      <c r="F4" s="2">
        <v>1828</v>
      </c>
      <c r="G4" s="2">
        <v>3048</v>
      </c>
      <c r="H4" s="2">
        <v>698</v>
      </c>
      <c r="I4" s="2">
        <v>3</v>
      </c>
      <c r="J4" s="2">
        <v>0</v>
      </c>
      <c r="K4" s="14">
        <f>A4-A3</f>
        <v>0.010416666666666685</v>
      </c>
      <c r="L4" s="14"/>
    </row>
    <row r="5" spans="1:12" ht="15.75">
      <c r="A5" s="1">
        <v>0.4138888888888889</v>
      </c>
      <c r="B5" s="2">
        <v>3</v>
      </c>
      <c r="C5" s="2">
        <v>330</v>
      </c>
      <c r="D5" s="2">
        <v>2647</v>
      </c>
      <c r="E5" s="2">
        <v>2850</v>
      </c>
      <c r="F5" s="2">
        <v>1492</v>
      </c>
      <c r="G5" s="2">
        <v>1212</v>
      </c>
      <c r="H5" s="2">
        <v>399</v>
      </c>
      <c r="I5" s="2">
        <v>5</v>
      </c>
      <c r="J5" s="2">
        <v>6</v>
      </c>
      <c r="K5" s="14">
        <f aca="true" t="shared" si="0" ref="K5:K69">A5-A4</f>
        <v>0.005555555555555536</v>
      </c>
      <c r="L5" s="14"/>
    </row>
    <row r="6" spans="1:12" ht="15.75">
      <c r="A6" s="1">
        <v>0.41875</v>
      </c>
      <c r="B6" s="2">
        <v>4</v>
      </c>
      <c r="C6" s="2">
        <v>2486</v>
      </c>
      <c r="D6" s="2">
        <v>39</v>
      </c>
      <c r="E6" s="2">
        <v>991</v>
      </c>
      <c r="F6" s="2">
        <v>2840</v>
      </c>
      <c r="G6" s="2">
        <v>1165</v>
      </c>
      <c r="H6" s="2">
        <v>2844</v>
      </c>
      <c r="I6" s="2">
        <v>0</v>
      </c>
      <c r="J6" s="2">
        <v>1</v>
      </c>
      <c r="K6" s="14">
        <f t="shared" si="0"/>
        <v>0.004861111111111094</v>
      </c>
      <c r="L6" s="14"/>
    </row>
    <row r="7" spans="1:12" ht="15.75">
      <c r="A7" s="1">
        <v>0.42569444444444443</v>
      </c>
      <c r="B7" s="2">
        <v>5</v>
      </c>
      <c r="C7" s="2">
        <v>2443</v>
      </c>
      <c r="D7" s="2">
        <v>2134</v>
      </c>
      <c r="E7" s="2">
        <v>1798</v>
      </c>
      <c r="F7" s="2">
        <v>60</v>
      </c>
      <c r="G7" s="2">
        <v>2439</v>
      </c>
      <c r="H7" s="2">
        <v>3380</v>
      </c>
      <c r="I7" s="2">
        <v>1</v>
      </c>
      <c r="J7" s="2">
        <v>0</v>
      </c>
      <c r="K7" s="14">
        <f t="shared" si="0"/>
        <v>0.00694444444444442</v>
      </c>
      <c r="L7" s="14"/>
    </row>
    <row r="8" spans="1:12" ht="15.75">
      <c r="A8" s="1">
        <v>0.43472222222222223</v>
      </c>
      <c r="B8" s="2">
        <v>6</v>
      </c>
      <c r="C8" s="2">
        <v>2196</v>
      </c>
      <c r="D8" s="2">
        <v>996</v>
      </c>
      <c r="E8" s="2">
        <v>1852</v>
      </c>
      <c r="F8" s="2">
        <v>1633</v>
      </c>
      <c r="G8" s="2">
        <v>2662</v>
      </c>
      <c r="H8" s="2">
        <v>3133</v>
      </c>
      <c r="I8" s="2">
        <v>0</v>
      </c>
      <c r="J8" s="2">
        <v>5</v>
      </c>
      <c r="K8" s="14">
        <f t="shared" si="0"/>
        <v>0.009027777777777801</v>
      </c>
      <c r="L8" s="14"/>
    </row>
    <row r="9" spans="1:12" ht="15.75">
      <c r="A9" s="1">
        <f>(A10-A8)/2+A8</f>
        <v>0.44027777777777777</v>
      </c>
      <c r="B9" s="2">
        <v>7</v>
      </c>
      <c r="C9" s="2">
        <v>3158</v>
      </c>
      <c r="D9" s="2">
        <v>987</v>
      </c>
      <c r="E9" s="2">
        <v>842</v>
      </c>
      <c r="F9" s="2">
        <v>1011</v>
      </c>
      <c r="G9" s="2">
        <v>3019</v>
      </c>
      <c r="H9" s="2">
        <v>1159</v>
      </c>
      <c r="I9" s="2">
        <v>4</v>
      </c>
      <c r="J9" s="2">
        <v>0</v>
      </c>
      <c r="K9" s="14">
        <f t="shared" si="0"/>
        <v>0.005555555555555536</v>
      </c>
      <c r="L9" s="14"/>
    </row>
    <row r="10" spans="1:12" ht="15.75">
      <c r="A10" s="1">
        <v>0.4458333333333333</v>
      </c>
      <c r="B10" s="2">
        <v>8</v>
      </c>
      <c r="C10" s="2">
        <v>499</v>
      </c>
      <c r="D10" s="2">
        <v>3281</v>
      </c>
      <c r="E10" s="2">
        <v>3321</v>
      </c>
      <c r="F10" s="2">
        <v>1013</v>
      </c>
      <c r="G10" s="2">
        <v>3170</v>
      </c>
      <c r="H10" s="2">
        <v>3315</v>
      </c>
      <c r="I10" s="2">
        <v>0</v>
      </c>
      <c r="J10" s="2">
        <v>2</v>
      </c>
      <c r="K10" s="14">
        <f t="shared" si="0"/>
        <v>0.005555555555555536</v>
      </c>
      <c r="L10" s="14"/>
    </row>
    <row r="11" spans="1:12" ht="15.75">
      <c r="A11" s="1">
        <v>0.45208333333333334</v>
      </c>
      <c r="B11" s="2">
        <v>9</v>
      </c>
      <c r="C11" s="2">
        <v>2449</v>
      </c>
      <c r="D11" s="2">
        <v>3194</v>
      </c>
      <c r="E11" s="2">
        <v>2657</v>
      </c>
      <c r="F11" s="2">
        <v>1290</v>
      </c>
      <c r="G11" s="2">
        <v>980</v>
      </c>
      <c r="H11" s="2">
        <v>3187</v>
      </c>
      <c r="I11" s="2">
        <v>0</v>
      </c>
      <c r="J11" s="2">
        <v>0</v>
      </c>
      <c r="K11" s="14">
        <f t="shared" si="0"/>
        <v>0.006250000000000033</v>
      </c>
      <c r="L11" s="14"/>
    </row>
    <row r="12" spans="1:12" ht="15.75">
      <c r="A12" s="1">
        <v>0.4576388888888889</v>
      </c>
      <c r="B12" s="2">
        <v>10</v>
      </c>
      <c r="C12" s="2">
        <v>2375</v>
      </c>
      <c r="D12" s="2">
        <v>2570</v>
      </c>
      <c r="E12" s="2">
        <v>1212</v>
      </c>
      <c r="F12" s="2">
        <v>1164</v>
      </c>
      <c r="G12" s="2">
        <v>1798</v>
      </c>
      <c r="H12" s="2">
        <v>3354</v>
      </c>
      <c r="I12" s="2">
        <v>0</v>
      </c>
      <c r="J12" s="2">
        <v>2</v>
      </c>
      <c r="K12" s="14">
        <f t="shared" si="0"/>
        <v>0.005555555555555536</v>
      </c>
      <c r="L12" s="14"/>
    </row>
    <row r="13" spans="1:12" ht="15.75">
      <c r="A13" s="1">
        <v>0.46388888888888885</v>
      </c>
      <c r="B13" s="2">
        <v>11</v>
      </c>
      <c r="C13" s="2">
        <v>1165</v>
      </c>
      <c r="D13" s="2">
        <v>359</v>
      </c>
      <c r="E13" s="2">
        <v>3133</v>
      </c>
      <c r="F13" s="2">
        <v>698</v>
      </c>
      <c r="G13" s="2">
        <v>1633</v>
      </c>
      <c r="H13" s="2">
        <v>2850</v>
      </c>
      <c r="I13" s="2">
        <v>7</v>
      </c>
      <c r="J13" s="2">
        <v>2</v>
      </c>
      <c r="K13" s="14">
        <f t="shared" si="0"/>
        <v>0.006249999999999978</v>
      </c>
      <c r="L13" s="14"/>
    </row>
    <row r="14" spans="1:12" ht="15.75">
      <c r="A14" s="1">
        <v>0.47291666666666665</v>
      </c>
      <c r="B14" s="2">
        <v>12</v>
      </c>
      <c r="C14" s="2">
        <v>60</v>
      </c>
      <c r="D14" s="2">
        <v>2443</v>
      </c>
      <c r="E14" s="2">
        <v>2128</v>
      </c>
      <c r="F14" s="2">
        <v>991</v>
      </c>
      <c r="G14" s="2">
        <v>3019</v>
      </c>
      <c r="H14" s="2">
        <v>330</v>
      </c>
      <c r="I14" s="2">
        <v>0</v>
      </c>
      <c r="J14" s="2">
        <v>5</v>
      </c>
      <c r="K14" s="14">
        <f t="shared" si="0"/>
        <v>0.009027777777777801</v>
      </c>
      <c r="L14" s="14"/>
    </row>
    <row r="15" spans="1:12" ht="15.75">
      <c r="A15" s="1">
        <v>0.48333333333333334</v>
      </c>
      <c r="B15" s="2">
        <v>7</v>
      </c>
      <c r="C15" s="2">
        <v>3158</v>
      </c>
      <c r="D15" s="2">
        <v>987</v>
      </c>
      <c r="E15" s="2">
        <v>842</v>
      </c>
      <c r="F15" s="2">
        <v>1011</v>
      </c>
      <c r="G15" s="2">
        <v>3019</v>
      </c>
      <c r="H15" s="2">
        <v>1159</v>
      </c>
      <c r="I15" s="2">
        <v>4</v>
      </c>
      <c r="J15" s="2">
        <v>0</v>
      </c>
      <c r="K15" s="14">
        <f>A15-A14</f>
        <v>0.010416666666666685</v>
      </c>
      <c r="L15" s="14" t="s">
        <v>45</v>
      </c>
    </row>
    <row r="16" spans="1:12" ht="15.75">
      <c r="A16" s="1">
        <v>0.4916666666666667</v>
      </c>
      <c r="B16" s="2">
        <v>13</v>
      </c>
      <c r="C16" s="2">
        <v>1013</v>
      </c>
      <c r="D16" s="2">
        <v>987</v>
      </c>
      <c r="E16" s="2">
        <v>3380</v>
      </c>
      <c r="F16" s="2">
        <v>3170</v>
      </c>
      <c r="G16" s="2">
        <v>3158</v>
      </c>
      <c r="H16" s="2">
        <v>39</v>
      </c>
      <c r="I16" s="2">
        <v>6</v>
      </c>
      <c r="J16" s="2">
        <v>0</v>
      </c>
      <c r="K16" s="14"/>
      <c r="L16" s="14" t="s">
        <v>46</v>
      </c>
    </row>
    <row r="17" spans="1:12" ht="15.75">
      <c r="A17" s="1">
        <v>0.4979166666666666</v>
      </c>
      <c r="B17" s="2">
        <v>14</v>
      </c>
      <c r="C17" s="2">
        <v>2226</v>
      </c>
      <c r="D17" s="2">
        <v>1290</v>
      </c>
      <c r="E17" s="2">
        <v>399</v>
      </c>
      <c r="F17" s="2">
        <v>3048</v>
      </c>
      <c r="G17" s="2">
        <v>996</v>
      </c>
      <c r="H17" s="2">
        <v>2486</v>
      </c>
      <c r="I17" s="2">
        <v>4</v>
      </c>
      <c r="J17" s="2">
        <v>0</v>
      </c>
      <c r="K17" s="14">
        <f t="shared" si="0"/>
        <v>0.006249999999999922</v>
      </c>
      <c r="L17" s="14"/>
    </row>
    <row r="18" spans="1:12" ht="15.75">
      <c r="A18" s="1">
        <v>0.5034722222222222</v>
      </c>
      <c r="B18" s="2">
        <v>15</v>
      </c>
      <c r="C18" s="2">
        <v>3194</v>
      </c>
      <c r="D18" s="2">
        <v>1164</v>
      </c>
      <c r="E18" s="2">
        <v>2844</v>
      </c>
      <c r="F18" s="2">
        <v>499</v>
      </c>
      <c r="G18" s="2">
        <v>1726</v>
      </c>
      <c r="H18" s="2">
        <v>2647</v>
      </c>
      <c r="I18" s="2">
        <v>1</v>
      </c>
      <c r="J18" s="2">
        <v>0</v>
      </c>
      <c r="K18" s="14">
        <f t="shared" si="0"/>
        <v>0.005555555555555591</v>
      </c>
      <c r="L18" s="14"/>
    </row>
    <row r="19" spans="1:12" ht="15.75">
      <c r="A19" s="1">
        <v>0.5111111111111112</v>
      </c>
      <c r="B19" s="2">
        <v>16</v>
      </c>
      <c r="C19" s="2">
        <v>3315</v>
      </c>
      <c r="D19" s="2">
        <v>1011</v>
      </c>
      <c r="E19" s="2">
        <v>2439</v>
      </c>
      <c r="F19" s="2">
        <v>1852</v>
      </c>
      <c r="G19" s="2">
        <v>3187</v>
      </c>
      <c r="H19" s="2">
        <v>2414</v>
      </c>
      <c r="I19" s="2">
        <v>4</v>
      </c>
      <c r="J19" s="2">
        <v>0</v>
      </c>
      <c r="K19" s="14">
        <f t="shared" si="0"/>
        <v>0.007638888888888973</v>
      </c>
      <c r="L19" s="14"/>
    </row>
    <row r="20" spans="1:12" ht="15.75">
      <c r="A20" s="1">
        <v>0.5159722222222222</v>
      </c>
      <c r="B20" s="2">
        <v>17</v>
      </c>
      <c r="C20" s="2">
        <v>1492</v>
      </c>
      <c r="D20" s="2">
        <v>2840</v>
      </c>
      <c r="E20" s="2">
        <v>2449</v>
      </c>
      <c r="F20" s="2">
        <v>2375</v>
      </c>
      <c r="G20" s="2">
        <v>1159</v>
      </c>
      <c r="H20" s="2">
        <v>2662</v>
      </c>
      <c r="I20" s="2">
        <v>0</v>
      </c>
      <c r="J20" s="2">
        <v>2</v>
      </c>
      <c r="K20" s="14">
        <f t="shared" si="0"/>
        <v>0.004861111111110983</v>
      </c>
      <c r="L20" s="14"/>
    </row>
    <row r="21" spans="1:12" ht="15.75">
      <c r="A21" s="1">
        <v>0.5201388888888888</v>
      </c>
      <c r="B21" s="2">
        <v>18</v>
      </c>
      <c r="C21" s="2">
        <v>1828</v>
      </c>
      <c r="D21" s="2">
        <v>3321</v>
      </c>
      <c r="E21" s="2">
        <v>2403</v>
      </c>
      <c r="F21" s="2">
        <v>3281</v>
      </c>
      <c r="G21" s="2">
        <v>842</v>
      </c>
      <c r="H21" s="2">
        <v>2657</v>
      </c>
      <c r="I21" s="2">
        <v>0</v>
      </c>
      <c r="J21" s="2">
        <v>0</v>
      </c>
      <c r="K21" s="14">
        <f t="shared" si="0"/>
        <v>0.004166666666666652</v>
      </c>
      <c r="L21" s="14"/>
    </row>
    <row r="22" spans="1:12" ht="15.75">
      <c r="A22" s="1">
        <v>0.525</v>
      </c>
      <c r="B22" s="2">
        <v>19</v>
      </c>
      <c r="C22" s="2">
        <v>2196</v>
      </c>
      <c r="D22" s="2">
        <v>498</v>
      </c>
      <c r="E22" s="2">
        <v>359</v>
      </c>
      <c r="F22" s="2">
        <v>980</v>
      </c>
      <c r="G22" s="2">
        <v>2134</v>
      </c>
      <c r="H22" s="2">
        <v>1013</v>
      </c>
      <c r="I22" s="2">
        <v>2</v>
      </c>
      <c r="J22" s="2">
        <v>1</v>
      </c>
      <c r="K22" s="14">
        <f t="shared" si="0"/>
        <v>0.004861111111111205</v>
      </c>
      <c r="L22" s="14"/>
    </row>
    <row r="23" spans="1:12" ht="15.75">
      <c r="A23" s="1">
        <v>0.53125</v>
      </c>
      <c r="B23" s="2">
        <v>20</v>
      </c>
      <c r="C23" s="2">
        <v>3194</v>
      </c>
      <c r="D23" s="2">
        <v>399</v>
      </c>
      <c r="E23" s="2">
        <v>1726</v>
      </c>
      <c r="F23" s="2">
        <v>2844</v>
      </c>
      <c r="G23" s="2">
        <v>3380</v>
      </c>
      <c r="H23" s="2">
        <v>1798</v>
      </c>
      <c r="I23" s="2">
        <v>6</v>
      </c>
      <c r="J23" s="2">
        <v>1</v>
      </c>
      <c r="K23" s="14">
        <f t="shared" si="0"/>
        <v>0.006249999999999978</v>
      </c>
      <c r="L23" s="14"/>
    </row>
    <row r="24" spans="1:12" ht="15.75">
      <c r="A24" s="1">
        <v>0.5513888888888888</v>
      </c>
      <c r="B24" s="2">
        <v>21</v>
      </c>
      <c r="C24" s="2">
        <v>2128</v>
      </c>
      <c r="D24" s="2">
        <v>1290</v>
      </c>
      <c r="E24" s="2">
        <v>3019</v>
      </c>
      <c r="F24" s="2">
        <v>2414</v>
      </c>
      <c r="G24" s="2">
        <v>3170</v>
      </c>
      <c r="H24" s="2">
        <v>1212</v>
      </c>
      <c r="I24" s="2">
        <v>0</v>
      </c>
      <c r="J24" s="2">
        <v>3</v>
      </c>
      <c r="K24" s="14">
        <f t="shared" si="0"/>
        <v>0.020138888888888817</v>
      </c>
      <c r="L24" s="14"/>
    </row>
    <row r="25" spans="1:12" ht="15.75">
      <c r="A25" s="1">
        <v>0.55625</v>
      </c>
      <c r="B25" s="2">
        <v>22</v>
      </c>
      <c r="C25" s="2">
        <v>2662</v>
      </c>
      <c r="D25" s="2">
        <v>3354</v>
      </c>
      <c r="E25" s="2">
        <v>991</v>
      </c>
      <c r="F25" s="2">
        <v>1159</v>
      </c>
      <c r="G25" s="2">
        <v>2850</v>
      </c>
      <c r="H25" s="2">
        <v>987</v>
      </c>
      <c r="I25" s="2">
        <v>4</v>
      </c>
      <c r="J25" s="2">
        <v>5</v>
      </c>
      <c r="K25" s="14">
        <f t="shared" si="0"/>
        <v>0.004861111111111205</v>
      </c>
      <c r="L25" s="14"/>
    </row>
    <row r="26" spans="1:12" ht="15.75">
      <c r="A26" s="1">
        <v>0.5611111111111111</v>
      </c>
      <c r="B26" s="2">
        <v>23</v>
      </c>
      <c r="C26" s="2">
        <v>996</v>
      </c>
      <c r="D26" s="2">
        <v>2647</v>
      </c>
      <c r="E26" s="2">
        <v>1165</v>
      </c>
      <c r="F26" s="2">
        <v>60</v>
      </c>
      <c r="G26" s="2">
        <v>2449</v>
      </c>
      <c r="H26" s="2">
        <v>3158</v>
      </c>
      <c r="I26" s="2">
        <v>0</v>
      </c>
      <c r="J26" s="2">
        <v>2</v>
      </c>
      <c r="K26" s="14">
        <f t="shared" si="0"/>
        <v>0.004861111111111094</v>
      </c>
      <c r="L26" s="14"/>
    </row>
    <row r="27" spans="1:12" ht="15.75">
      <c r="A27" s="1">
        <v>0.5659722222222222</v>
      </c>
      <c r="B27" s="2">
        <v>24</v>
      </c>
      <c r="C27" s="2">
        <v>499</v>
      </c>
      <c r="D27" s="2">
        <v>2375</v>
      </c>
      <c r="E27" s="2">
        <v>1492</v>
      </c>
      <c r="F27" s="2">
        <v>2403</v>
      </c>
      <c r="G27" s="2">
        <v>3187</v>
      </c>
      <c r="H27" s="2">
        <v>3133</v>
      </c>
      <c r="I27" s="2">
        <v>1</v>
      </c>
      <c r="J27" s="2">
        <v>0</v>
      </c>
      <c r="K27" s="14">
        <f t="shared" si="0"/>
        <v>0.004861111111111094</v>
      </c>
      <c r="L27" s="14"/>
    </row>
    <row r="28" spans="1:12" ht="15.75">
      <c r="A28" s="1">
        <v>0.5743055555555555</v>
      </c>
      <c r="B28" s="2">
        <v>25</v>
      </c>
      <c r="C28" s="2">
        <v>2439</v>
      </c>
      <c r="D28" s="2">
        <v>3048</v>
      </c>
      <c r="E28" s="2">
        <v>2570</v>
      </c>
      <c r="F28" s="2">
        <v>2486</v>
      </c>
      <c r="G28" s="2">
        <v>2196</v>
      </c>
      <c r="H28" s="2">
        <v>3281</v>
      </c>
      <c r="I28" s="2">
        <v>3</v>
      </c>
      <c r="J28" s="2">
        <v>0</v>
      </c>
      <c r="K28" s="14">
        <f t="shared" si="0"/>
        <v>0.008333333333333304</v>
      </c>
      <c r="L28" s="14"/>
    </row>
    <row r="29" spans="1:12" ht="15.75">
      <c r="A29" s="1">
        <v>0.5819444444444445</v>
      </c>
      <c r="B29" s="2">
        <v>26</v>
      </c>
      <c r="C29" s="2">
        <v>2657</v>
      </c>
      <c r="D29" s="2">
        <v>1633</v>
      </c>
      <c r="E29" s="2">
        <v>39</v>
      </c>
      <c r="F29" s="2">
        <v>498</v>
      </c>
      <c r="G29" s="2">
        <v>1164</v>
      </c>
      <c r="H29" s="2">
        <v>3315</v>
      </c>
      <c r="I29" s="2">
        <v>2</v>
      </c>
      <c r="J29" s="2">
        <v>3</v>
      </c>
      <c r="K29" s="14">
        <f t="shared" si="0"/>
        <v>0.007638888888888973</v>
      </c>
      <c r="L29" s="14"/>
    </row>
    <row r="30" spans="1:12" ht="15.75">
      <c r="A30" s="1">
        <v>0.5861111111111111</v>
      </c>
      <c r="B30" s="2">
        <v>27</v>
      </c>
      <c r="C30" s="2">
        <v>1011</v>
      </c>
      <c r="D30" s="2">
        <v>842</v>
      </c>
      <c r="E30" s="2">
        <v>3321</v>
      </c>
      <c r="F30" s="2">
        <v>698</v>
      </c>
      <c r="G30" s="2">
        <v>2226</v>
      </c>
      <c r="H30" s="2">
        <v>2443</v>
      </c>
      <c r="I30" s="2">
        <v>0</v>
      </c>
      <c r="J30" s="2">
        <v>3</v>
      </c>
      <c r="K30" s="14">
        <f t="shared" si="0"/>
        <v>0.004166666666666652</v>
      </c>
      <c r="L30" s="14"/>
    </row>
    <row r="31" spans="1:12" ht="15.75">
      <c r="A31" s="1">
        <v>0.5951388888888889</v>
      </c>
      <c r="B31" s="2">
        <v>28</v>
      </c>
      <c r="C31" s="2">
        <v>1828</v>
      </c>
      <c r="D31" s="2">
        <v>2840</v>
      </c>
      <c r="E31" s="2">
        <v>2134</v>
      </c>
      <c r="F31" s="2">
        <v>330</v>
      </c>
      <c r="G31" s="2">
        <v>980</v>
      </c>
      <c r="H31" s="2">
        <v>1852</v>
      </c>
      <c r="I31" s="2">
        <v>2</v>
      </c>
      <c r="J31" s="2">
        <v>5</v>
      </c>
      <c r="K31" s="14">
        <f t="shared" si="0"/>
        <v>0.009027777777777746</v>
      </c>
      <c r="L31" s="14"/>
    </row>
    <row r="32" spans="1:12" ht="15.75">
      <c r="A32" s="1">
        <v>0.6</v>
      </c>
      <c r="B32" s="2">
        <v>29</v>
      </c>
      <c r="C32" s="2">
        <v>1013</v>
      </c>
      <c r="D32" s="2">
        <v>1290</v>
      </c>
      <c r="E32" s="2">
        <v>1165</v>
      </c>
      <c r="F32" s="2">
        <v>3354</v>
      </c>
      <c r="G32" s="2">
        <v>2844</v>
      </c>
      <c r="H32" s="2">
        <v>1492</v>
      </c>
      <c r="I32" s="2">
        <v>3</v>
      </c>
      <c r="J32" s="2">
        <v>0</v>
      </c>
      <c r="K32" s="14">
        <f t="shared" si="0"/>
        <v>0.004861111111111094</v>
      </c>
      <c r="L32" s="14"/>
    </row>
    <row r="33" spans="1:12" ht="15.75">
      <c r="A33" s="1">
        <v>0.6041666666666666</v>
      </c>
      <c r="B33" s="2">
        <v>30</v>
      </c>
      <c r="C33" s="2">
        <v>3019</v>
      </c>
      <c r="D33" s="2">
        <v>1726</v>
      </c>
      <c r="E33" s="2">
        <v>2403</v>
      </c>
      <c r="F33" s="2">
        <v>991</v>
      </c>
      <c r="G33" s="2">
        <v>3133</v>
      </c>
      <c r="H33" s="2">
        <v>2414</v>
      </c>
      <c r="I33" s="2">
        <v>3</v>
      </c>
      <c r="J33" s="2">
        <v>5</v>
      </c>
      <c r="K33" s="14">
        <f t="shared" si="0"/>
        <v>0.004166666666666652</v>
      </c>
      <c r="L33" s="14"/>
    </row>
    <row r="34" spans="1:12" ht="15.75">
      <c r="A34" s="1">
        <v>0.611111111111111</v>
      </c>
      <c r="B34" s="2">
        <v>31</v>
      </c>
      <c r="C34" s="2">
        <v>3158</v>
      </c>
      <c r="D34" s="2">
        <v>2662</v>
      </c>
      <c r="E34" s="2">
        <v>1212</v>
      </c>
      <c r="F34" s="2">
        <v>3315</v>
      </c>
      <c r="G34" s="2">
        <v>2375</v>
      </c>
      <c r="H34" s="2">
        <v>359</v>
      </c>
      <c r="I34" s="2">
        <v>4</v>
      </c>
      <c r="J34" s="2">
        <v>5</v>
      </c>
      <c r="K34" s="14">
        <f t="shared" si="0"/>
        <v>0.00694444444444442</v>
      </c>
      <c r="L34" s="14"/>
    </row>
    <row r="35" spans="1:12" ht="15.75">
      <c r="A35" s="1">
        <v>0.6159722222222223</v>
      </c>
      <c r="B35" s="2">
        <v>32</v>
      </c>
      <c r="C35" s="2">
        <v>3048</v>
      </c>
      <c r="D35" s="2">
        <v>1633</v>
      </c>
      <c r="E35" s="2">
        <v>1159</v>
      </c>
      <c r="F35" s="2">
        <v>3187</v>
      </c>
      <c r="G35" s="2">
        <v>2647</v>
      </c>
      <c r="H35" s="2">
        <v>3321</v>
      </c>
      <c r="I35" s="2">
        <v>0</v>
      </c>
      <c r="J35" s="2">
        <v>0</v>
      </c>
      <c r="K35" s="14">
        <f t="shared" si="0"/>
        <v>0.004861111111111205</v>
      </c>
      <c r="L35" s="14"/>
    </row>
    <row r="36" spans="1:12" ht="15.75">
      <c r="A36" s="1">
        <v>0.6208333333333333</v>
      </c>
      <c r="B36" s="2">
        <v>33</v>
      </c>
      <c r="C36" s="2">
        <v>698</v>
      </c>
      <c r="D36" s="2">
        <v>2840</v>
      </c>
      <c r="E36" s="2">
        <v>2657</v>
      </c>
      <c r="F36" s="2">
        <v>2196</v>
      </c>
      <c r="G36" s="2">
        <v>2443</v>
      </c>
      <c r="H36" s="2">
        <v>399</v>
      </c>
      <c r="I36" s="2">
        <v>0</v>
      </c>
      <c r="J36" s="2">
        <v>2</v>
      </c>
      <c r="K36" s="14">
        <f t="shared" si="0"/>
        <v>0.004861111111111094</v>
      </c>
      <c r="L36" s="14"/>
    </row>
    <row r="37" spans="1:12" ht="15.75">
      <c r="A37" s="1">
        <v>0.6270833333333333</v>
      </c>
      <c r="B37" s="2">
        <v>34</v>
      </c>
      <c r="C37" s="2">
        <v>39</v>
      </c>
      <c r="D37" s="2">
        <v>3194</v>
      </c>
      <c r="E37" s="2">
        <v>2439</v>
      </c>
      <c r="F37" s="2">
        <v>2226</v>
      </c>
      <c r="G37" s="2">
        <v>842</v>
      </c>
      <c r="H37" s="2">
        <v>60</v>
      </c>
      <c r="I37" s="2">
        <v>2</v>
      </c>
      <c r="J37" s="2">
        <v>6</v>
      </c>
      <c r="K37" s="14">
        <f t="shared" si="0"/>
        <v>0.006249999999999978</v>
      </c>
      <c r="L37" s="14"/>
    </row>
    <row r="38" spans="1:12" ht="15.75">
      <c r="A38" s="1">
        <v>0.6333333333333333</v>
      </c>
      <c r="B38" s="2">
        <v>35</v>
      </c>
      <c r="C38" s="2">
        <v>980</v>
      </c>
      <c r="D38" s="2">
        <v>1798</v>
      </c>
      <c r="E38" s="2">
        <v>2486</v>
      </c>
      <c r="F38" s="2">
        <v>1828</v>
      </c>
      <c r="G38" s="2">
        <v>1011</v>
      </c>
      <c r="H38" s="2">
        <v>2850</v>
      </c>
      <c r="I38" s="2">
        <v>3</v>
      </c>
      <c r="J38" s="2">
        <v>0</v>
      </c>
      <c r="K38" s="14">
        <f t="shared" si="0"/>
        <v>0.006249999999999978</v>
      </c>
      <c r="L38" s="14"/>
    </row>
    <row r="39" spans="1:12" ht="15.75">
      <c r="A39" s="1">
        <v>0.6395833333333333</v>
      </c>
      <c r="B39" s="2">
        <v>36</v>
      </c>
      <c r="C39" s="2">
        <v>3170</v>
      </c>
      <c r="D39" s="2">
        <v>330</v>
      </c>
      <c r="E39" s="2">
        <v>499</v>
      </c>
      <c r="F39" s="2">
        <v>498</v>
      </c>
      <c r="G39" s="2">
        <v>1852</v>
      </c>
      <c r="H39" s="2">
        <v>2449</v>
      </c>
      <c r="I39" s="2">
        <v>5</v>
      </c>
      <c r="J39" s="2">
        <v>2</v>
      </c>
      <c r="K39" s="14">
        <f t="shared" si="0"/>
        <v>0.006249999999999978</v>
      </c>
      <c r="L39" s="14"/>
    </row>
    <row r="40" spans="1:12" ht="15.75">
      <c r="A40" s="1">
        <v>0.6506944444444445</v>
      </c>
      <c r="B40" s="2">
        <v>37</v>
      </c>
      <c r="C40" s="2">
        <v>3281</v>
      </c>
      <c r="D40" s="2">
        <v>1164</v>
      </c>
      <c r="E40" s="2">
        <v>3380</v>
      </c>
      <c r="F40" s="2">
        <v>987</v>
      </c>
      <c r="G40" s="2">
        <v>996</v>
      </c>
      <c r="H40" s="2">
        <v>2128</v>
      </c>
      <c r="I40" s="2">
        <v>3</v>
      </c>
      <c r="J40" s="2">
        <v>4</v>
      </c>
      <c r="K40" s="14">
        <f t="shared" si="0"/>
        <v>0.011111111111111183</v>
      </c>
      <c r="L40" s="14"/>
    </row>
    <row r="41" spans="1:12" ht="15.75">
      <c r="A41" s="1">
        <v>0.6611111111111111</v>
      </c>
      <c r="B41" s="2">
        <v>38</v>
      </c>
      <c r="C41" s="2">
        <v>2134</v>
      </c>
      <c r="D41" s="2">
        <v>1290</v>
      </c>
      <c r="E41" s="2">
        <v>1726</v>
      </c>
      <c r="F41" s="2">
        <v>2570</v>
      </c>
      <c r="G41" s="2">
        <v>3321</v>
      </c>
      <c r="H41" s="2">
        <v>1165</v>
      </c>
      <c r="I41" s="2">
        <v>1</v>
      </c>
      <c r="J41" s="2">
        <v>0</v>
      </c>
      <c r="K41" s="14">
        <f t="shared" si="0"/>
        <v>0.01041666666666663</v>
      </c>
      <c r="L41" s="14"/>
    </row>
    <row r="42" spans="1:12" ht="15.75">
      <c r="A42" s="1">
        <v>0.6666666666666666</v>
      </c>
      <c r="B42" s="2">
        <v>39</v>
      </c>
      <c r="C42" s="2">
        <v>1212</v>
      </c>
      <c r="D42" s="2">
        <v>2647</v>
      </c>
      <c r="E42" s="2">
        <v>3133</v>
      </c>
      <c r="F42" s="2">
        <v>2439</v>
      </c>
      <c r="G42" s="2">
        <v>991</v>
      </c>
      <c r="H42" s="2">
        <v>2840</v>
      </c>
      <c r="I42" s="2">
        <v>2</v>
      </c>
      <c r="J42" s="2">
        <v>4</v>
      </c>
      <c r="K42" s="14">
        <f t="shared" si="0"/>
        <v>0.005555555555555536</v>
      </c>
      <c r="L42" s="14"/>
    </row>
    <row r="43" spans="1:12" ht="15.75">
      <c r="A43" s="1">
        <v>0.6708333333333334</v>
      </c>
      <c r="B43" s="2">
        <v>40</v>
      </c>
      <c r="C43" s="2">
        <v>2196</v>
      </c>
      <c r="D43" s="2">
        <v>2850</v>
      </c>
      <c r="E43" s="2">
        <v>1013</v>
      </c>
      <c r="F43" s="2">
        <v>3019</v>
      </c>
      <c r="G43" s="2">
        <v>2226</v>
      </c>
      <c r="H43" s="2">
        <v>3187</v>
      </c>
      <c r="I43" s="2">
        <v>0</v>
      </c>
      <c r="J43" s="2">
        <v>1</v>
      </c>
      <c r="K43" s="14">
        <f t="shared" si="0"/>
        <v>0.004166666666666763</v>
      </c>
      <c r="L43" s="14"/>
    </row>
    <row r="44" spans="1:12" ht="15.75">
      <c r="A44" s="1">
        <v>0.6784722222222223</v>
      </c>
      <c r="B44" s="2">
        <v>41</v>
      </c>
      <c r="C44" s="2">
        <v>2844</v>
      </c>
      <c r="D44" s="2">
        <v>3048</v>
      </c>
      <c r="E44" s="2">
        <v>842</v>
      </c>
      <c r="F44" s="2">
        <v>1492</v>
      </c>
      <c r="G44" s="2">
        <v>3315</v>
      </c>
      <c r="H44" s="2">
        <v>330</v>
      </c>
      <c r="I44" s="2">
        <v>0</v>
      </c>
      <c r="J44" s="2">
        <v>7</v>
      </c>
      <c r="K44" s="14">
        <f t="shared" si="0"/>
        <v>0.007638888888888862</v>
      </c>
      <c r="L44" s="14"/>
    </row>
    <row r="45" spans="1:12" ht="15.75">
      <c r="A45" s="1">
        <v>0.6819444444444445</v>
      </c>
      <c r="B45" s="2">
        <v>42</v>
      </c>
      <c r="C45" s="2">
        <v>1164</v>
      </c>
      <c r="D45" s="2">
        <v>1159</v>
      </c>
      <c r="E45" s="2">
        <v>3170</v>
      </c>
      <c r="F45" s="2">
        <v>359</v>
      </c>
      <c r="G45" s="2">
        <v>1798</v>
      </c>
      <c r="H45" s="2">
        <v>3194</v>
      </c>
      <c r="I45" s="2">
        <v>4</v>
      </c>
      <c r="J45" s="2">
        <v>12</v>
      </c>
      <c r="K45" s="14">
        <f t="shared" si="0"/>
        <v>0.00347222222222221</v>
      </c>
      <c r="L45" s="14"/>
    </row>
    <row r="46" spans="1:12" ht="15.75">
      <c r="A46" s="1">
        <v>0.6854166666666667</v>
      </c>
      <c r="B46" s="2">
        <v>43</v>
      </c>
      <c r="C46" s="2">
        <v>2662</v>
      </c>
      <c r="D46" s="2">
        <v>1828</v>
      </c>
      <c r="E46" s="2">
        <v>3281</v>
      </c>
      <c r="F46" s="2">
        <v>3158</v>
      </c>
      <c r="G46" s="2">
        <v>498</v>
      </c>
      <c r="H46" s="2">
        <v>2443</v>
      </c>
      <c r="I46" s="2">
        <v>4</v>
      </c>
      <c r="J46" s="2">
        <v>1</v>
      </c>
      <c r="K46" s="14">
        <f t="shared" si="0"/>
        <v>0.00347222222222221</v>
      </c>
      <c r="L46" s="14"/>
    </row>
    <row r="47" spans="1:12" ht="15.75">
      <c r="A47" s="1">
        <v>0.6895833333333333</v>
      </c>
      <c r="B47" s="2">
        <v>44</v>
      </c>
      <c r="C47" s="2">
        <v>987</v>
      </c>
      <c r="D47" s="2">
        <v>698</v>
      </c>
      <c r="E47" s="2">
        <v>60</v>
      </c>
      <c r="F47" s="2">
        <v>1852</v>
      </c>
      <c r="G47" s="2">
        <v>2657</v>
      </c>
      <c r="H47" s="2">
        <v>2403</v>
      </c>
      <c r="I47" s="2">
        <v>5</v>
      </c>
      <c r="J47" s="2">
        <v>1</v>
      </c>
      <c r="K47" s="14">
        <f t="shared" si="0"/>
        <v>0.004166666666666652</v>
      </c>
      <c r="L47" s="14"/>
    </row>
    <row r="48" spans="1:12" ht="15.75">
      <c r="A48" s="1">
        <v>0.6944444444444445</v>
      </c>
      <c r="B48" s="2">
        <v>45</v>
      </c>
      <c r="C48" s="2">
        <v>2486</v>
      </c>
      <c r="D48" s="2">
        <v>2134</v>
      </c>
      <c r="E48" s="2">
        <v>2128</v>
      </c>
      <c r="F48" s="2">
        <v>499</v>
      </c>
      <c r="G48" s="2">
        <v>39</v>
      </c>
      <c r="H48" s="2">
        <v>3354</v>
      </c>
      <c r="I48" s="2">
        <v>0</v>
      </c>
      <c r="J48" s="2">
        <v>0</v>
      </c>
      <c r="K48" s="14">
        <f t="shared" si="0"/>
        <v>0.004861111111111205</v>
      </c>
      <c r="L48" s="14"/>
    </row>
    <row r="49" spans="1:12" ht="15.75">
      <c r="A49" s="1">
        <v>0.6986111111111111</v>
      </c>
      <c r="B49" s="2">
        <v>46</v>
      </c>
      <c r="C49" s="2">
        <v>3380</v>
      </c>
      <c r="D49" s="2">
        <v>399</v>
      </c>
      <c r="E49" s="2">
        <v>2414</v>
      </c>
      <c r="F49" s="2">
        <v>980</v>
      </c>
      <c r="G49" s="2">
        <v>1633</v>
      </c>
      <c r="H49" s="2">
        <v>2449</v>
      </c>
      <c r="I49" s="2">
        <v>2</v>
      </c>
      <c r="J49" s="2">
        <v>0</v>
      </c>
      <c r="K49" s="14">
        <f t="shared" si="0"/>
        <v>0.004166666666666541</v>
      </c>
      <c r="L49" s="14"/>
    </row>
    <row r="50" spans="1:12" ht="15.75">
      <c r="A50" s="1">
        <v>0.7020833333333334</v>
      </c>
      <c r="B50" s="2">
        <v>47</v>
      </c>
      <c r="C50" s="2">
        <v>996</v>
      </c>
      <c r="D50" s="2">
        <v>2375</v>
      </c>
      <c r="E50" s="2">
        <v>2840</v>
      </c>
      <c r="F50" s="2">
        <v>2570</v>
      </c>
      <c r="G50" s="2">
        <v>1011</v>
      </c>
      <c r="H50" s="2">
        <v>3170</v>
      </c>
      <c r="I50" s="2">
        <v>2</v>
      </c>
      <c r="J50" s="2">
        <v>3</v>
      </c>
      <c r="K50" s="14">
        <f t="shared" si="0"/>
        <v>0.003472222222222321</v>
      </c>
      <c r="L50" s="14"/>
    </row>
    <row r="51" spans="1:12" ht="15.75">
      <c r="A51" s="1">
        <v>0.70625</v>
      </c>
      <c r="B51" s="2">
        <v>48</v>
      </c>
      <c r="C51" s="2">
        <v>842</v>
      </c>
      <c r="D51" s="2">
        <v>1159</v>
      </c>
      <c r="E51" s="2">
        <v>498</v>
      </c>
      <c r="F51" s="2">
        <v>3133</v>
      </c>
      <c r="G51" s="2">
        <v>1290</v>
      </c>
      <c r="H51" s="2">
        <v>2850</v>
      </c>
      <c r="I51" s="2">
        <v>2</v>
      </c>
      <c r="J51" s="2">
        <v>0</v>
      </c>
      <c r="K51" s="14">
        <f t="shared" si="0"/>
        <v>0.004166666666666652</v>
      </c>
      <c r="L51" s="14"/>
    </row>
    <row r="52" spans="1:12" ht="15.75">
      <c r="A52" s="1">
        <v>0.7104166666666667</v>
      </c>
      <c r="B52" s="2">
        <v>49</v>
      </c>
      <c r="C52" s="2">
        <v>2844</v>
      </c>
      <c r="D52" s="2">
        <v>60</v>
      </c>
      <c r="E52" s="2">
        <v>3281</v>
      </c>
      <c r="F52" s="2">
        <v>2196</v>
      </c>
      <c r="G52" s="2">
        <v>698</v>
      </c>
      <c r="H52" s="2">
        <v>1212</v>
      </c>
      <c r="I52" s="2">
        <v>0</v>
      </c>
      <c r="J52" s="2">
        <v>0</v>
      </c>
      <c r="K52" s="14">
        <f t="shared" si="0"/>
        <v>0.004166666666666652</v>
      </c>
      <c r="L52" s="14"/>
    </row>
    <row r="53" spans="1:12" ht="15.75">
      <c r="A53" s="1">
        <v>0.7138888888888889</v>
      </c>
      <c r="B53" s="2">
        <v>50</v>
      </c>
      <c r="C53" s="2">
        <v>39</v>
      </c>
      <c r="D53" s="2">
        <v>330</v>
      </c>
      <c r="E53" s="2">
        <v>2128</v>
      </c>
      <c r="F53" s="2">
        <v>2439</v>
      </c>
      <c r="G53" s="2">
        <v>2662</v>
      </c>
      <c r="H53" s="2">
        <v>3321</v>
      </c>
      <c r="I53" s="2">
        <v>5</v>
      </c>
      <c r="J53" s="2">
        <v>0</v>
      </c>
      <c r="K53" s="14">
        <f t="shared" si="0"/>
        <v>0.00347222222222221</v>
      </c>
      <c r="L53" s="14"/>
    </row>
    <row r="54" spans="1:12" ht="15.75">
      <c r="A54" s="1">
        <v>0.717361111111111</v>
      </c>
      <c r="B54" s="2">
        <v>51</v>
      </c>
      <c r="C54" s="2">
        <v>2443</v>
      </c>
      <c r="D54" s="2">
        <v>3187</v>
      </c>
      <c r="E54" s="2">
        <v>3354</v>
      </c>
      <c r="F54" s="2">
        <v>2403</v>
      </c>
      <c r="G54" s="2">
        <v>2486</v>
      </c>
      <c r="H54" s="2">
        <v>1164</v>
      </c>
      <c r="I54" s="2">
        <v>1</v>
      </c>
      <c r="J54" s="2">
        <v>3</v>
      </c>
      <c r="K54" s="14">
        <f t="shared" si="0"/>
        <v>0.003472222222222099</v>
      </c>
      <c r="L54" s="14"/>
    </row>
    <row r="55" spans="1:12" ht="15.75">
      <c r="A55" s="1">
        <v>0.7222222222222222</v>
      </c>
      <c r="B55" s="2">
        <v>52</v>
      </c>
      <c r="C55" s="2">
        <v>2375</v>
      </c>
      <c r="D55" s="2">
        <v>3019</v>
      </c>
      <c r="E55" s="2">
        <v>1633</v>
      </c>
      <c r="F55" s="2">
        <v>2134</v>
      </c>
      <c r="G55" s="2">
        <v>3048</v>
      </c>
      <c r="H55" s="2">
        <v>3194</v>
      </c>
      <c r="I55" s="2">
        <v>6</v>
      </c>
      <c r="J55" s="2">
        <v>5</v>
      </c>
      <c r="K55" s="14">
        <f t="shared" si="0"/>
        <v>0.004861111111111205</v>
      </c>
      <c r="L55" s="14"/>
    </row>
    <row r="56" spans="1:12" ht="15.75">
      <c r="A56" s="1">
        <v>0.7263888888888889</v>
      </c>
      <c r="B56" s="2">
        <v>53</v>
      </c>
      <c r="C56" s="2">
        <v>499</v>
      </c>
      <c r="D56" s="2">
        <v>1165</v>
      </c>
      <c r="E56" s="2">
        <v>1798</v>
      </c>
      <c r="F56" s="2">
        <v>2657</v>
      </c>
      <c r="G56" s="2">
        <v>996</v>
      </c>
      <c r="H56" s="2">
        <v>2414</v>
      </c>
      <c r="I56" s="2">
        <v>1</v>
      </c>
      <c r="J56" s="2">
        <v>0</v>
      </c>
      <c r="K56" s="14">
        <f t="shared" si="0"/>
        <v>0.004166666666666652</v>
      </c>
      <c r="L56" s="14"/>
    </row>
    <row r="57" spans="1:12" ht="15.75">
      <c r="A57" s="1">
        <v>0.7305555555555556</v>
      </c>
      <c r="B57" s="2">
        <v>54</v>
      </c>
      <c r="C57" s="2">
        <v>1828</v>
      </c>
      <c r="D57" s="2">
        <v>1726</v>
      </c>
      <c r="E57" s="2">
        <v>2449</v>
      </c>
      <c r="F57" s="2">
        <v>359</v>
      </c>
      <c r="G57" s="2">
        <v>1011</v>
      </c>
      <c r="H57" s="2">
        <v>1492</v>
      </c>
      <c r="I57" s="2">
        <v>3</v>
      </c>
      <c r="J57" s="2">
        <v>4</v>
      </c>
      <c r="K57" s="14">
        <f t="shared" si="0"/>
        <v>0.004166666666666763</v>
      </c>
      <c r="L57" s="14"/>
    </row>
    <row r="58" spans="1:12" ht="15.75">
      <c r="A58" s="1">
        <v>0.7340277777777778</v>
      </c>
      <c r="B58" s="2">
        <v>55</v>
      </c>
      <c r="C58" s="2">
        <v>980</v>
      </c>
      <c r="D58" s="2">
        <v>3380</v>
      </c>
      <c r="E58" s="2">
        <v>3315</v>
      </c>
      <c r="F58" s="2">
        <v>2647</v>
      </c>
      <c r="G58" s="2">
        <v>987</v>
      </c>
      <c r="H58" s="2">
        <v>2226</v>
      </c>
      <c r="I58" s="2">
        <v>0</v>
      </c>
      <c r="J58" s="2">
        <v>6</v>
      </c>
      <c r="K58" s="14">
        <f t="shared" si="0"/>
        <v>0.00347222222222221</v>
      </c>
      <c r="L58" s="14"/>
    </row>
    <row r="59" spans="1:12" ht="15.75">
      <c r="A59" s="1">
        <v>0.7381944444444444</v>
      </c>
      <c r="B59" s="2">
        <v>56</v>
      </c>
      <c r="C59" s="2">
        <v>2570</v>
      </c>
      <c r="D59" s="2">
        <v>1852</v>
      </c>
      <c r="E59" s="2">
        <v>991</v>
      </c>
      <c r="F59" s="2">
        <v>1013</v>
      </c>
      <c r="G59" s="2">
        <v>399</v>
      </c>
      <c r="H59" s="2">
        <v>3158</v>
      </c>
      <c r="I59" s="2">
        <v>2</v>
      </c>
      <c r="J59" s="2">
        <v>1</v>
      </c>
      <c r="K59" s="14">
        <f t="shared" si="0"/>
        <v>0.004166666666666541</v>
      </c>
      <c r="L59" s="14"/>
    </row>
    <row r="60" spans="1:12" ht="15.75">
      <c r="A60" s="1">
        <v>0.7430555555555555</v>
      </c>
      <c r="B60" s="2">
        <v>57</v>
      </c>
      <c r="C60" s="2">
        <v>3170</v>
      </c>
      <c r="D60" s="2">
        <v>3048</v>
      </c>
      <c r="E60" s="2">
        <v>2850</v>
      </c>
      <c r="F60" s="2">
        <v>1633</v>
      </c>
      <c r="G60" s="2">
        <v>2844</v>
      </c>
      <c r="H60" s="2">
        <v>2403</v>
      </c>
      <c r="I60" s="2">
        <v>0</v>
      </c>
      <c r="J60" s="2">
        <v>5</v>
      </c>
      <c r="K60" s="14">
        <f t="shared" si="0"/>
        <v>0.004861111111111094</v>
      </c>
      <c r="L60" s="14"/>
    </row>
    <row r="61" spans="1:12" ht="15.75">
      <c r="A61" s="1">
        <v>0.7506944444444444</v>
      </c>
      <c r="B61" s="2">
        <v>58</v>
      </c>
      <c r="C61" s="2">
        <v>3019</v>
      </c>
      <c r="D61" s="2">
        <v>3281</v>
      </c>
      <c r="E61" s="2">
        <v>3133</v>
      </c>
      <c r="F61" s="2">
        <v>2662</v>
      </c>
      <c r="G61" s="2">
        <v>39</v>
      </c>
      <c r="H61" s="2">
        <v>1290</v>
      </c>
      <c r="I61" s="2">
        <v>3</v>
      </c>
      <c r="J61" s="2">
        <v>1</v>
      </c>
      <c r="K61" s="14">
        <f t="shared" si="0"/>
        <v>0.007638888888888973</v>
      </c>
      <c r="L61" s="14"/>
    </row>
    <row r="62" spans="1:12" ht="15.75">
      <c r="A62" s="1">
        <v>0.7548611111111111</v>
      </c>
      <c r="B62" s="2">
        <v>59</v>
      </c>
      <c r="C62" s="2">
        <v>330</v>
      </c>
      <c r="D62" s="2">
        <v>3187</v>
      </c>
      <c r="E62" s="2">
        <v>2657</v>
      </c>
      <c r="F62" s="2">
        <v>996</v>
      </c>
      <c r="G62" s="2">
        <v>1726</v>
      </c>
      <c r="H62" s="2">
        <v>359</v>
      </c>
      <c r="I62" s="2">
        <v>3</v>
      </c>
      <c r="J62" s="2">
        <v>3</v>
      </c>
      <c r="K62" s="14">
        <f t="shared" si="0"/>
        <v>0.004166666666666652</v>
      </c>
      <c r="L62" s="14"/>
    </row>
    <row r="63" spans="1:12" ht="15.75">
      <c r="A63" s="1">
        <v>0.7590277777777777</v>
      </c>
      <c r="B63" s="2">
        <v>60</v>
      </c>
      <c r="C63" s="2">
        <v>1492</v>
      </c>
      <c r="D63" s="2">
        <v>60</v>
      </c>
      <c r="E63" s="2">
        <v>498</v>
      </c>
      <c r="F63" s="2">
        <v>3321</v>
      </c>
      <c r="G63" s="2">
        <v>3354</v>
      </c>
      <c r="H63" s="2">
        <v>2486</v>
      </c>
      <c r="I63" s="2">
        <v>3</v>
      </c>
      <c r="J63" s="2">
        <v>1</v>
      </c>
      <c r="K63" s="14">
        <f t="shared" si="0"/>
        <v>0.004166666666666652</v>
      </c>
      <c r="L63" s="14"/>
    </row>
    <row r="64" spans="1:12" ht="15.75">
      <c r="A64" s="1">
        <v>0.7625</v>
      </c>
      <c r="B64" s="2">
        <v>61</v>
      </c>
      <c r="C64" s="2">
        <v>2570</v>
      </c>
      <c r="D64" s="2">
        <v>2647</v>
      </c>
      <c r="E64" s="2">
        <v>3194</v>
      </c>
      <c r="F64" s="2">
        <v>2443</v>
      </c>
      <c r="G64" s="2">
        <v>1852</v>
      </c>
      <c r="H64" s="2">
        <v>987</v>
      </c>
      <c r="I64" s="2">
        <v>6</v>
      </c>
      <c r="J64" s="2">
        <v>1</v>
      </c>
      <c r="K64" s="14">
        <f t="shared" si="0"/>
        <v>0.00347222222222221</v>
      </c>
      <c r="L64" s="14"/>
    </row>
    <row r="65" spans="1:12" ht="15.75">
      <c r="A65" s="1">
        <v>0.3736111111111111</v>
      </c>
      <c r="B65" s="2">
        <v>62</v>
      </c>
      <c r="C65" s="2">
        <v>2414</v>
      </c>
      <c r="D65" s="2">
        <v>3158</v>
      </c>
      <c r="E65" s="2">
        <v>499</v>
      </c>
      <c r="F65" s="2">
        <v>2840</v>
      </c>
      <c r="G65" s="2">
        <v>1212</v>
      </c>
      <c r="H65" s="2">
        <v>842</v>
      </c>
      <c r="I65" s="2">
        <v>0</v>
      </c>
      <c r="J65" s="2">
        <v>6</v>
      </c>
      <c r="K65" s="14"/>
      <c r="L65" s="14" t="s">
        <v>40</v>
      </c>
    </row>
    <row r="66" spans="1:12" ht="15.75">
      <c r="A66" s="1">
        <v>0.37847222222222227</v>
      </c>
      <c r="B66" s="2">
        <v>63</v>
      </c>
      <c r="C66" s="2">
        <v>2375</v>
      </c>
      <c r="D66" s="2">
        <v>1013</v>
      </c>
      <c r="E66" s="2">
        <v>698</v>
      </c>
      <c r="F66" s="2">
        <v>2439</v>
      </c>
      <c r="G66" s="2">
        <v>1828</v>
      </c>
      <c r="H66" s="2">
        <v>980</v>
      </c>
      <c r="I66" s="2">
        <v>2</v>
      </c>
      <c r="J66" s="2">
        <v>0</v>
      </c>
      <c r="K66" s="14">
        <f t="shared" si="0"/>
        <v>0.004861111111111149</v>
      </c>
      <c r="L66" s="14"/>
    </row>
    <row r="67" spans="1:12" ht="15.75">
      <c r="A67" s="1">
        <v>0.3826388888888889</v>
      </c>
      <c r="B67" s="2">
        <v>64</v>
      </c>
      <c r="C67" s="2">
        <v>3315</v>
      </c>
      <c r="D67" s="2">
        <v>2226</v>
      </c>
      <c r="E67" s="2">
        <v>991</v>
      </c>
      <c r="F67" s="2">
        <v>2134</v>
      </c>
      <c r="G67" s="2">
        <v>1164</v>
      </c>
      <c r="H67" s="2">
        <v>2449</v>
      </c>
      <c r="I67" s="2">
        <v>4</v>
      </c>
      <c r="J67" s="2">
        <v>4</v>
      </c>
      <c r="K67" s="14">
        <f t="shared" si="0"/>
        <v>0.004166666666666652</v>
      </c>
      <c r="L67" s="14"/>
    </row>
    <row r="68" spans="1:12" ht="15.75">
      <c r="A68" s="1">
        <v>0.3861111111111111</v>
      </c>
      <c r="B68" s="2">
        <v>65</v>
      </c>
      <c r="C68" s="2">
        <v>1165</v>
      </c>
      <c r="D68" s="2">
        <v>2196</v>
      </c>
      <c r="E68" s="2">
        <v>1011</v>
      </c>
      <c r="F68" s="2">
        <v>2128</v>
      </c>
      <c r="G68" s="2">
        <v>1159</v>
      </c>
      <c r="H68" s="2">
        <v>3380</v>
      </c>
      <c r="I68" s="2">
        <v>0</v>
      </c>
      <c r="J68" s="2">
        <v>0</v>
      </c>
      <c r="K68" s="14">
        <f t="shared" si="0"/>
        <v>0.00347222222222221</v>
      </c>
      <c r="L68" s="14"/>
    </row>
    <row r="69" spans="1:12" ht="15.75">
      <c r="A69" s="1">
        <v>0.38958333333333334</v>
      </c>
      <c r="B69" s="2">
        <v>66</v>
      </c>
      <c r="C69" s="2">
        <v>399</v>
      </c>
      <c r="D69" s="2">
        <v>1633</v>
      </c>
      <c r="E69" s="2">
        <v>498</v>
      </c>
      <c r="F69" s="2">
        <v>1798</v>
      </c>
      <c r="G69" s="2">
        <v>1492</v>
      </c>
      <c r="H69" s="2">
        <v>987</v>
      </c>
      <c r="I69" s="2">
        <v>2</v>
      </c>
      <c r="J69" s="2">
        <v>7</v>
      </c>
      <c r="K69" s="14">
        <f t="shared" si="0"/>
        <v>0.00347222222222221</v>
      </c>
      <c r="L69" s="14"/>
    </row>
    <row r="70" spans="1:12" ht="15.75">
      <c r="A70" s="1">
        <v>0.39305555555555555</v>
      </c>
      <c r="B70" s="2">
        <v>67</v>
      </c>
      <c r="C70" s="2">
        <v>359</v>
      </c>
      <c r="D70" s="2">
        <v>2414</v>
      </c>
      <c r="E70" s="2">
        <v>2850</v>
      </c>
      <c r="F70" s="2">
        <v>2443</v>
      </c>
      <c r="G70" s="2">
        <v>2647</v>
      </c>
      <c r="H70" s="2">
        <v>39</v>
      </c>
      <c r="I70" s="2">
        <v>2</v>
      </c>
      <c r="J70" s="2">
        <v>2</v>
      </c>
      <c r="K70" s="14">
        <f aca="true" t="shared" si="1" ref="K70:K97">A70-A69</f>
        <v>0.00347222222222221</v>
      </c>
      <c r="L70" s="14"/>
    </row>
    <row r="71" spans="1:12" ht="15.75">
      <c r="A71" s="1">
        <v>0.3972222222222222</v>
      </c>
      <c r="B71" s="2">
        <v>68</v>
      </c>
      <c r="C71" s="2">
        <v>2570</v>
      </c>
      <c r="D71" s="2">
        <v>2662</v>
      </c>
      <c r="E71" s="2">
        <v>980</v>
      </c>
      <c r="F71" s="2">
        <v>3048</v>
      </c>
      <c r="G71" s="2">
        <v>499</v>
      </c>
      <c r="H71" s="2">
        <v>60</v>
      </c>
      <c r="I71" s="2">
        <v>3</v>
      </c>
      <c r="J71" s="2">
        <v>5</v>
      </c>
      <c r="K71" s="14">
        <f t="shared" si="1"/>
        <v>0.004166666666666652</v>
      </c>
      <c r="L71" s="14"/>
    </row>
    <row r="72" spans="1:12" ht="15.75">
      <c r="A72" s="1">
        <v>0.40138888888888885</v>
      </c>
      <c r="B72" s="2">
        <v>69</v>
      </c>
      <c r="C72" s="2">
        <v>2449</v>
      </c>
      <c r="D72" s="2">
        <v>2486</v>
      </c>
      <c r="E72" s="2">
        <v>330</v>
      </c>
      <c r="F72" s="2">
        <v>1013</v>
      </c>
      <c r="G72" s="2">
        <v>3133</v>
      </c>
      <c r="H72" s="2">
        <v>3194</v>
      </c>
      <c r="I72" s="2">
        <v>6</v>
      </c>
      <c r="J72" s="2">
        <v>0</v>
      </c>
      <c r="K72" s="14">
        <f t="shared" si="1"/>
        <v>0.004166666666666652</v>
      </c>
      <c r="L72" s="14"/>
    </row>
    <row r="73" spans="1:12" ht="15.75">
      <c r="A73" s="1">
        <v>0.40972222222222227</v>
      </c>
      <c r="B73" s="2">
        <v>70</v>
      </c>
      <c r="C73" s="2">
        <v>2196</v>
      </c>
      <c r="D73" s="2">
        <v>2439</v>
      </c>
      <c r="E73" s="2">
        <v>3158</v>
      </c>
      <c r="F73" s="2">
        <v>1164</v>
      </c>
      <c r="G73" s="2">
        <v>3321</v>
      </c>
      <c r="H73" s="2">
        <v>1290</v>
      </c>
      <c r="I73" s="2">
        <v>4</v>
      </c>
      <c r="J73" s="2">
        <v>1</v>
      </c>
      <c r="K73" s="14">
        <f t="shared" si="1"/>
        <v>0.008333333333333415</v>
      </c>
      <c r="L73" s="14"/>
    </row>
    <row r="74" spans="1:12" ht="15.75">
      <c r="A74" s="1">
        <v>0.4131944444444444</v>
      </c>
      <c r="B74" s="2">
        <v>71</v>
      </c>
      <c r="C74" s="2">
        <v>1852</v>
      </c>
      <c r="D74" s="2">
        <v>2226</v>
      </c>
      <c r="E74" s="2">
        <v>2375</v>
      </c>
      <c r="F74" s="2">
        <v>2128</v>
      </c>
      <c r="G74" s="2">
        <v>2657</v>
      </c>
      <c r="H74" s="2">
        <v>2844</v>
      </c>
      <c r="I74" s="2">
        <v>4</v>
      </c>
      <c r="J74" s="2">
        <v>0</v>
      </c>
      <c r="K74" s="14">
        <f t="shared" si="1"/>
        <v>0.0034722222222221544</v>
      </c>
      <c r="L74" s="14"/>
    </row>
    <row r="75" spans="1:12" ht="15.75">
      <c r="A75" s="1">
        <v>0.4166666666666667</v>
      </c>
      <c r="B75" s="2">
        <v>72</v>
      </c>
      <c r="C75" s="2">
        <v>2403</v>
      </c>
      <c r="D75" s="2">
        <v>3354</v>
      </c>
      <c r="E75" s="2">
        <v>842</v>
      </c>
      <c r="F75" s="2">
        <v>2840</v>
      </c>
      <c r="G75" s="2">
        <v>3380</v>
      </c>
      <c r="H75" s="2">
        <v>1726</v>
      </c>
      <c r="I75" s="2">
        <v>0</v>
      </c>
      <c r="J75" s="2">
        <v>3</v>
      </c>
      <c r="K75" s="14">
        <f t="shared" si="1"/>
        <v>0.0034722222222222654</v>
      </c>
      <c r="L75" s="14"/>
    </row>
    <row r="76" spans="1:12" ht="15.75">
      <c r="A76" s="1">
        <v>0.42083333333333334</v>
      </c>
      <c r="B76" s="2">
        <v>73</v>
      </c>
      <c r="C76" s="2">
        <v>991</v>
      </c>
      <c r="D76" s="2">
        <v>1159</v>
      </c>
      <c r="E76" s="2">
        <v>2134</v>
      </c>
      <c r="F76" s="2">
        <v>3281</v>
      </c>
      <c r="G76" s="2">
        <v>1011</v>
      </c>
      <c r="H76" s="2">
        <v>996</v>
      </c>
      <c r="I76" s="2">
        <v>1</v>
      </c>
      <c r="J76" s="2">
        <v>0</v>
      </c>
      <c r="K76" s="14">
        <f t="shared" si="1"/>
        <v>0.004166666666666652</v>
      </c>
      <c r="L76" s="14"/>
    </row>
    <row r="77" spans="1:12" ht="15.75">
      <c r="A77" s="1">
        <v>0.4236111111111111</v>
      </c>
      <c r="B77" s="2">
        <v>74</v>
      </c>
      <c r="C77" s="2">
        <v>1828</v>
      </c>
      <c r="D77" s="2">
        <v>1212</v>
      </c>
      <c r="E77" s="2">
        <v>3187</v>
      </c>
      <c r="F77" s="2">
        <v>399</v>
      </c>
      <c r="G77" s="2">
        <v>3170</v>
      </c>
      <c r="H77" s="2">
        <v>1165</v>
      </c>
      <c r="I77" s="2">
        <v>4</v>
      </c>
      <c r="J77" s="2">
        <v>2</v>
      </c>
      <c r="K77" s="14">
        <f t="shared" si="1"/>
        <v>0.002777777777777768</v>
      </c>
      <c r="L77" s="14"/>
    </row>
    <row r="78" spans="1:12" ht="15.75">
      <c r="A78" s="1">
        <v>0.4270833333333333</v>
      </c>
      <c r="B78" s="2">
        <v>75</v>
      </c>
      <c r="C78" s="2">
        <v>3315</v>
      </c>
      <c r="D78" s="2">
        <v>698</v>
      </c>
      <c r="E78" s="2">
        <v>2647</v>
      </c>
      <c r="F78" s="2">
        <v>3019</v>
      </c>
      <c r="G78" s="2">
        <v>1798</v>
      </c>
      <c r="H78" s="2">
        <v>498</v>
      </c>
      <c r="I78" s="2">
        <v>0</v>
      </c>
      <c r="J78" s="2">
        <v>2</v>
      </c>
      <c r="K78" s="14">
        <f t="shared" si="1"/>
        <v>0.00347222222222221</v>
      </c>
      <c r="L78" s="14"/>
    </row>
    <row r="79" spans="1:12" ht="15.75">
      <c r="A79" s="1">
        <v>0.43194444444444446</v>
      </c>
      <c r="B79" s="2">
        <v>76</v>
      </c>
      <c r="C79" s="2">
        <v>1633</v>
      </c>
      <c r="D79" s="2">
        <v>1164</v>
      </c>
      <c r="E79" s="2">
        <v>2414</v>
      </c>
      <c r="F79" s="2">
        <v>2486</v>
      </c>
      <c r="G79" s="2">
        <v>60</v>
      </c>
      <c r="H79" s="2">
        <v>2662</v>
      </c>
      <c r="I79" s="2">
        <v>3</v>
      </c>
      <c r="J79" s="2">
        <v>0</v>
      </c>
      <c r="K79" s="14">
        <f t="shared" si="1"/>
        <v>0.004861111111111149</v>
      </c>
      <c r="L79" s="14"/>
    </row>
    <row r="80" spans="1:12" ht="15.75">
      <c r="A80" s="1">
        <v>0.43472222222222223</v>
      </c>
      <c r="B80" s="2">
        <v>77</v>
      </c>
      <c r="C80" s="2">
        <v>359</v>
      </c>
      <c r="D80" s="2">
        <v>3048</v>
      </c>
      <c r="E80" s="2">
        <v>987</v>
      </c>
      <c r="F80" s="2">
        <v>499</v>
      </c>
      <c r="G80" s="2">
        <v>1290</v>
      </c>
      <c r="H80" s="2">
        <v>2840</v>
      </c>
      <c r="I80" s="2">
        <v>5</v>
      </c>
      <c r="J80" s="2">
        <v>0</v>
      </c>
      <c r="K80" s="14">
        <f t="shared" si="1"/>
        <v>0.002777777777777768</v>
      </c>
      <c r="L80" s="14"/>
    </row>
    <row r="81" spans="1:12" ht="15.75">
      <c r="A81" s="1">
        <v>0.4395833333333334</v>
      </c>
      <c r="B81" s="2">
        <v>78</v>
      </c>
      <c r="C81" s="2">
        <v>3133</v>
      </c>
      <c r="D81" s="2">
        <v>1492</v>
      </c>
      <c r="E81" s="2">
        <v>2657</v>
      </c>
      <c r="F81" s="2">
        <v>2134</v>
      </c>
      <c r="G81" s="2">
        <v>1011</v>
      </c>
      <c r="H81" s="2">
        <v>2844</v>
      </c>
      <c r="I81" s="2">
        <v>0</v>
      </c>
      <c r="J81" s="2">
        <v>3</v>
      </c>
      <c r="K81" s="14">
        <f t="shared" si="1"/>
        <v>0.004861111111111149</v>
      </c>
      <c r="L81" s="14"/>
    </row>
    <row r="82" spans="1:12" ht="15.75">
      <c r="A82" s="1">
        <v>0.44375</v>
      </c>
      <c r="B82" s="2">
        <v>79</v>
      </c>
      <c r="C82" s="2">
        <v>3380</v>
      </c>
      <c r="D82" s="2">
        <v>3321</v>
      </c>
      <c r="E82" s="2">
        <v>2850</v>
      </c>
      <c r="F82" s="2">
        <v>3281</v>
      </c>
      <c r="G82" s="2">
        <v>2375</v>
      </c>
      <c r="H82" s="2">
        <v>3194</v>
      </c>
      <c r="I82" s="2">
        <v>0</v>
      </c>
      <c r="J82" s="2">
        <v>3</v>
      </c>
      <c r="K82" s="14">
        <f t="shared" si="1"/>
        <v>0.004166666666666596</v>
      </c>
      <c r="L82" s="14"/>
    </row>
    <row r="83" spans="1:12" ht="15.75">
      <c r="A83" s="1">
        <v>0.4479166666666667</v>
      </c>
      <c r="B83" s="2">
        <v>80</v>
      </c>
      <c r="C83" s="2">
        <v>991</v>
      </c>
      <c r="D83" s="2">
        <v>698</v>
      </c>
      <c r="E83" s="2">
        <v>3187</v>
      </c>
      <c r="F83" s="2">
        <v>1828</v>
      </c>
      <c r="G83" s="2">
        <v>2570</v>
      </c>
      <c r="H83" s="2">
        <v>39</v>
      </c>
      <c r="I83" s="2">
        <v>2</v>
      </c>
      <c r="J83" s="2">
        <v>0</v>
      </c>
      <c r="K83" s="14">
        <f t="shared" si="1"/>
        <v>0.004166666666666707</v>
      </c>
      <c r="L83" s="14"/>
    </row>
    <row r="84" spans="1:12" ht="15.75">
      <c r="A84" s="1">
        <v>0.45208333333333334</v>
      </c>
      <c r="B84" s="2">
        <v>81</v>
      </c>
      <c r="C84" s="2">
        <v>2449</v>
      </c>
      <c r="D84" s="2">
        <v>3170</v>
      </c>
      <c r="E84" s="2">
        <v>1798</v>
      </c>
      <c r="F84" s="2">
        <v>842</v>
      </c>
      <c r="G84" s="2">
        <v>2196</v>
      </c>
      <c r="H84" s="2">
        <v>2128</v>
      </c>
      <c r="I84" s="2">
        <v>0</v>
      </c>
      <c r="J84" s="2">
        <v>4</v>
      </c>
      <c r="K84" s="14">
        <f t="shared" si="1"/>
        <v>0.004166666666666652</v>
      </c>
      <c r="L84" s="14"/>
    </row>
    <row r="85" spans="1:12" ht="15.75">
      <c r="A85" s="1">
        <v>0.45555555555555555</v>
      </c>
      <c r="B85" s="2">
        <v>82</v>
      </c>
      <c r="C85" s="2">
        <v>3354</v>
      </c>
      <c r="D85" s="2">
        <v>3315</v>
      </c>
      <c r="E85" s="2">
        <v>3019</v>
      </c>
      <c r="F85" s="2">
        <v>2439</v>
      </c>
      <c r="G85" s="2">
        <v>399</v>
      </c>
      <c r="H85" s="2">
        <v>996</v>
      </c>
      <c r="I85" s="2">
        <v>6</v>
      </c>
      <c r="J85" s="2">
        <v>0</v>
      </c>
      <c r="K85" s="14">
        <f t="shared" si="1"/>
        <v>0.00347222222222221</v>
      </c>
      <c r="L85" s="14"/>
    </row>
    <row r="86" spans="1:12" ht="15.75">
      <c r="A86" s="1">
        <v>0.4597222222222222</v>
      </c>
      <c r="B86" s="2">
        <v>83</v>
      </c>
      <c r="C86" s="2">
        <v>980</v>
      </c>
      <c r="D86" s="2">
        <v>2403</v>
      </c>
      <c r="E86" s="2">
        <v>2226</v>
      </c>
      <c r="F86" s="2">
        <v>330</v>
      </c>
      <c r="G86" s="2">
        <v>1165</v>
      </c>
      <c r="H86" s="2">
        <v>3158</v>
      </c>
      <c r="I86" s="2">
        <v>0</v>
      </c>
      <c r="J86" s="2">
        <v>3</v>
      </c>
      <c r="K86" s="14">
        <f t="shared" si="1"/>
        <v>0.004166666666666652</v>
      </c>
      <c r="L86" s="14"/>
    </row>
    <row r="87" spans="1:12" ht="15.75">
      <c r="A87" s="1">
        <v>0.46388888888888885</v>
      </c>
      <c r="B87" s="2">
        <v>84</v>
      </c>
      <c r="C87" s="2">
        <v>2443</v>
      </c>
      <c r="D87" s="2">
        <v>1159</v>
      </c>
      <c r="E87" s="2">
        <v>1212</v>
      </c>
      <c r="F87" s="2">
        <v>1726</v>
      </c>
      <c r="G87" s="2">
        <v>1013</v>
      </c>
      <c r="H87" s="2">
        <v>1852</v>
      </c>
      <c r="I87" s="2">
        <v>2</v>
      </c>
      <c r="J87" s="2">
        <v>2</v>
      </c>
      <c r="K87" s="14">
        <f t="shared" si="1"/>
        <v>0.004166666666666652</v>
      </c>
      <c r="L87" s="14"/>
    </row>
    <row r="88" spans="1:12" ht="15.75">
      <c r="A88" s="1">
        <v>0.4680555555555555</v>
      </c>
      <c r="B88" s="2">
        <v>85</v>
      </c>
      <c r="C88" s="2">
        <v>1290</v>
      </c>
      <c r="D88" s="2">
        <v>1492</v>
      </c>
      <c r="E88" s="2">
        <v>698</v>
      </c>
      <c r="F88" s="2">
        <v>3380</v>
      </c>
      <c r="G88" s="2">
        <v>991</v>
      </c>
      <c r="H88" s="2">
        <v>3194</v>
      </c>
      <c r="I88" s="2">
        <v>2</v>
      </c>
      <c r="J88" s="2">
        <v>6</v>
      </c>
      <c r="K88" s="14">
        <f t="shared" si="1"/>
        <v>0.004166666666666652</v>
      </c>
      <c r="L88" s="14"/>
    </row>
    <row r="89" spans="1:12" ht="15.75">
      <c r="A89" s="1">
        <v>0.47222222222222227</v>
      </c>
      <c r="B89" s="2">
        <v>86</v>
      </c>
      <c r="C89" s="2">
        <v>2844</v>
      </c>
      <c r="D89" s="2">
        <v>987</v>
      </c>
      <c r="E89" s="2">
        <v>2570</v>
      </c>
      <c r="F89" s="2">
        <v>2449</v>
      </c>
      <c r="G89" s="2">
        <v>2414</v>
      </c>
      <c r="H89" s="2">
        <v>3321</v>
      </c>
      <c r="I89" s="2">
        <v>7</v>
      </c>
      <c r="J89" s="2">
        <v>0</v>
      </c>
      <c r="K89" s="14">
        <f t="shared" si="1"/>
        <v>0.004166666666666763</v>
      </c>
      <c r="L89" s="14"/>
    </row>
    <row r="90" spans="1:12" ht="15.75">
      <c r="A90" s="1">
        <v>0.4763888888888889</v>
      </c>
      <c r="B90" s="2">
        <v>87</v>
      </c>
      <c r="C90" s="2">
        <v>60</v>
      </c>
      <c r="D90" s="2">
        <v>1828</v>
      </c>
      <c r="E90" s="2">
        <v>3133</v>
      </c>
      <c r="F90" s="2">
        <v>3315</v>
      </c>
      <c r="G90" s="2">
        <v>2128</v>
      </c>
      <c r="H90" s="2">
        <v>2850</v>
      </c>
      <c r="I90" s="2">
        <v>0</v>
      </c>
      <c r="J90" s="2">
        <v>0</v>
      </c>
      <c r="K90" s="14">
        <f t="shared" si="1"/>
        <v>0.004166666666666652</v>
      </c>
      <c r="L90" s="14"/>
    </row>
    <row r="91" spans="1:12" ht="15.75">
      <c r="A91" s="1">
        <v>0.4798611111111111</v>
      </c>
      <c r="B91" s="2">
        <v>88</v>
      </c>
      <c r="C91" s="2">
        <v>1798</v>
      </c>
      <c r="D91" s="2">
        <v>2840</v>
      </c>
      <c r="E91" s="2">
        <v>3187</v>
      </c>
      <c r="F91" s="2">
        <v>3281</v>
      </c>
      <c r="G91" s="2">
        <v>2226</v>
      </c>
      <c r="H91" s="2">
        <v>2134</v>
      </c>
      <c r="I91" s="2">
        <v>3</v>
      </c>
      <c r="J91" s="2">
        <v>7</v>
      </c>
      <c r="K91" s="14">
        <f t="shared" si="1"/>
        <v>0.00347222222222221</v>
      </c>
      <c r="L91" s="14"/>
    </row>
    <row r="92" spans="1:12" ht="15.75">
      <c r="A92" s="1">
        <v>0.48333333333333334</v>
      </c>
      <c r="B92" s="2">
        <v>89</v>
      </c>
      <c r="C92" s="2">
        <v>2662</v>
      </c>
      <c r="D92" s="2">
        <v>842</v>
      </c>
      <c r="E92" s="2">
        <v>1013</v>
      </c>
      <c r="F92" s="2">
        <v>2647</v>
      </c>
      <c r="G92" s="2">
        <v>399</v>
      </c>
      <c r="H92" s="2">
        <v>2375</v>
      </c>
      <c r="I92" s="2">
        <v>6</v>
      </c>
      <c r="J92" s="2">
        <v>3</v>
      </c>
      <c r="K92" s="14">
        <f t="shared" si="1"/>
        <v>0.00347222222222221</v>
      </c>
      <c r="L92" s="14"/>
    </row>
    <row r="93" spans="1:12" ht="15.75">
      <c r="A93" s="1">
        <v>0.48680555555555555</v>
      </c>
      <c r="B93" s="2">
        <v>90</v>
      </c>
      <c r="C93" s="2">
        <v>2439</v>
      </c>
      <c r="D93" s="2">
        <v>3170</v>
      </c>
      <c r="E93" s="2">
        <v>2486</v>
      </c>
      <c r="F93" s="2">
        <v>1726</v>
      </c>
      <c r="G93" s="2">
        <v>1159</v>
      </c>
      <c r="H93" s="2">
        <v>2657</v>
      </c>
      <c r="I93" s="2">
        <v>1</v>
      </c>
      <c r="J93" s="2">
        <v>3</v>
      </c>
      <c r="K93" s="14">
        <f t="shared" si="1"/>
        <v>0.00347222222222221</v>
      </c>
      <c r="L93" s="14"/>
    </row>
    <row r="94" spans="1:12" ht="15.75">
      <c r="A94" s="1">
        <v>0.4909722222222222</v>
      </c>
      <c r="B94" s="2">
        <v>91</v>
      </c>
      <c r="C94" s="2">
        <v>1852</v>
      </c>
      <c r="D94" s="2">
        <v>359</v>
      </c>
      <c r="E94" s="2">
        <v>1164</v>
      </c>
      <c r="F94" s="2">
        <v>3019</v>
      </c>
      <c r="G94" s="2">
        <v>1165</v>
      </c>
      <c r="H94" s="2">
        <v>3048</v>
      </c>
      <c r="I94" s="2">
        <v>5</v>
      </c>
      <c r="J94" s="2">
        <v>2</v>
      </c>
      <c r="K94" s="14">
        <f t="shared" si="1"/>
        <v>0.004166666666666652</v>
      </c>
      <c r="L94" s="14"/>
    </row>
    <row r="95" spans="1:12" ht="15.75">
      <c r="A95" s="1">
        <v>0.49444444444444446</v>
      </c>
      <c r="B95" s="2">
        <v>92</v>
      </c>
      <c r="C95" s="2">
        <v>2443</v>
      </c>
      <c r="D95" s="2">
        <v>2403</v>
      </c>
      <c r="E95" s="2">
        <v>996</v>
      </c>
      <c r="F95" s="2">
        <v>39</v>
      </c>
      <c r="G95" s="2">
        <v>980</v>
      </c>
      <c r="H95" s="2">
        <v>1212</v>
      </c>
      <c r="I95" s="2">
        <v>0</v>
      </c>
      <c r="J95" s="2">
        <v>7</v>
      </c>
      <c r="K95" s="14">
        <f t="shared" si="1"/>
        <v>0.0034722222222222654</v>
      </c>
      <c r="L95" s="14"/>
    </row>
    <row r="96" spans="1:12" ht="15.75">
      <c r="A96" s="1">
        <v>0.4979166666666666</v>
      </c>
      <c r="B96" s="2">
        <v>93</v>
      </c>
      <c r="C96" s="2">
        <v>1011</v>
      </c>
      <c r="D96" s="2">
        <v>330</v>
      </c>
      <c r="E96" s="2">
        <v>3354</v>
      </c>
      <c r="F96" s="2">
        <v>2196</v>
      </c>
      <c r="G96" s="2">
        <v>1633</v>
      </c>
      <c r="H96" s="2">
        <v>499</v>
      </c>
      <c r="I96" s="2">
        <v>8</v>
      </c>
      <c r="J96" s="2">
        <v>0</v>
      </c>
      <c r="K96" s="14">
        <f t="shared" si="1"/>
        <v>0.0034722222222221544</v>
      </c>
      <c r="L96" s="14"/>
    </row>
    <row r="97" spans="1:12" ht="15.75">
      <c r="A97" s="1">
        <v>0.5013888888888889</v>
      </c>
      <c r="B97" s="2">
        <v>94</v>
      </c>
      <c r="C97" s="2">
        <v>3158</v>
      </c>
      <c r="D97" s="2">
        <v>3194</v>
      </c>
      <c r="E97" s="2">
        <v>2128</v>
      </c>
      <c r="F97" s="2">
        <v>498</v>
      </c>
      <c r="G97" s="2">
        <v>2844</v>
      </c>
      <c r="H97" s="2">
        <v>2414</v>
      </c>
      <c r="I97" s="2">
        <v>10</v>
      </c>
      <c r="J97" s="2">
        <v>1</v>
      </c>
      <c r="K97" s="14">
        <f t="shared" si="1"/>
        <v>0.0034722222222222654</v>
      </c>
      <c r="L97" s="14"/>
    </row>
    <row r="98" spans="1:12" ht="15.75">
      <c r="A98" s="1"/>
      <c r="B98" s="2"/>
      <c r="C98" s="2"/>
      <c r="D98" s="2"/>
      <c r="E98" s="2"/>
      <c r="F98" s="2"/>
      <c r="G98" t="s">
        <v>128</v>
      </c>
      <c r="I98">
        <f>SUM(I3:I97)</f>
        <v>232</v>
      </c>
      <c r="J98">
        <f>SUM(J3:J97)</f>
        <v>211</v>
      </c>
      <c r="K98" s="14"/>
      <c r="L98" s="14">
        <f>(SUM(K3:K97))/(B97-3)</f>
        <v>0.0053189865689865674</v>
      </c>
    </row>
    <row r="99" spans="1:11" ht="15.75">
      <c r="A99" s="5"/>
      <c r="G99" t="s">
        <v>129</v>
      </c>
      <c r="J99">
        <f>(I98+J98)/(97-2)/2</f>
        <v>2.331578947368421</v>
      </c>
      <c r="K99" s="14"/>
    </row>
    <row r="100" spans="1:11" ht="15.75" customHeight="1">
      <c r="A100" s="117" t="s">
        <v>3</v>
      </c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</row>
    <row r="101" spans="1:11" ht="31.5">
      <c r="A101" s="3" t="s">
        <v>4</v>
      </c>
      <c r="B101" s="3" t="s">
        <v>5</v>
      </c>
      <c r="C101" s="3" t="s">
        <v>6</v>
      </c>
      <c r="D101" s="3" t="s">
        <v>7</v>
      </c>
      <c r="E101" s="3" t="s">
        <v>8</v>
      </c>
      <c r="F101" s="3" t="s">
        <v>9</v>
      </c>
      <c r="G101" s="3" t="s">
        <v>10</v>
      </c>
      <c r="H101" s="3" t="s">
        <v>11</v>
      </c>
      <c r="I101" s="3" t="s">
        <v>12</v>
      </c>
      <c r="J101" s="3" t="s">
        <v>13</v>
      </c>
      <c r="K101" s="3" t="s">
        <v>14</v>
      </c>
    </row>
    <row r="102" spans="1:11" ht="15.75">
      <c r="A102" s="1">
        <v>0.5555555555555556</v>
      </c>
      <c r="B102" s="4" t="s">
        <v>15</v>
      </c>
      <c r="C102" s="2">
        <v>1</v>
      </c>
      <c r="D102" s="2">
        <v>330</v>
      </c>
      <c r="E102" s="2">
        <v>2403</v>
      </c>
      <c r="F102" s="2">
        <v>359</v>
      </c>
      <c r="G102" s="2">
        <v>2570</v>
      </c>
      <c r="H102" s="2">
        <v>1633</v>
      </c>
      <c r="I102" s="2">
        <v>3019</v>
      </c>
      <c r="J102" s="2">
        <v>9</v>
      </c>
      <c r="K102" s="2">
        <v>2</v>
      </c>
    </row>
    <row r="103" spans="1:11" ht="15.75">
      <c r="A103" s="1">
        <v>0.5597222222222222</v>
      </c>
      <c r="B103" s="4" t="s">
        <v>16</v>
      </c>
      <c r="C103" s="2">
        <v>2</v>
      </c>
      <c r="D103" s="2">
        <v>991</v>
      </c>
      <c r="E103" s="2">
        <v>39</v>
      </c>
      <c r="F103" s="2">
        <v>2850</v>
      </c>
      <c r="G103" s="2">
        <v>499</v>
      </c>
      <c r="H103" s="2">
        <v>1159</v>
      </c>
      <c r="I103" s="2">
        <v>3315</v>
      </c>
      <c r="J103" s="2">
        <v>5</v>
      </c>
      <c r="K103" s="2">
        <v>1</v>
      </c>
    </row>
    <row r="104" spans="1:11" ht="15.75">
      <c r="A104" s="1">
        <v>0.5666666666666667</v>
      </c>
      <c r="B104" s="4" t="s">
        <v>17</v>
      </c>
      <c r="C104" s="2">
        <v>3</v>
      </c>
      <c r="D104" s="2">
        <v>987</v>
      </c>
      <c r="E104" s="2">
        <v>1013</v>
      </c>
      <c r="F104" s="2">
        <v>3194</v>
      </c>
      <c r="G104" s="2">
        <v>1212</v>
      </c>
      <c r="H104" s="2">
        <v>60</v>
      </c>
      <c r="I104" s="2">
        <v>1164</v>
      </c>
      <c r="J104" s="2">
        <v>8</v>
      </c>
      <c r="K104" s="2">
        <v>2</v>
      </c>
    </row>
    <row r="105" spans="1:11" ht="15.75">
      <c r="A105" s="1">
        <v>0.5708333333333333</v>
      </c>
      <c r="B105" s="4" t="s">
        <v>18</v>
      </c>
      <c r="C105" s="2">
        <v>4</v>
      </c>
      <c r="D105" s="2">
        <v>2226</v>
      </c>
      <c r="E105" s="2">
        <v>399</v>
      </c>
      <c r="F105" s="2">
        <v>2662</v>
      </c>
      <c r="G105" s="2">
        <v>2486</v>
      </c>
      <c r="H105" s="2">
        <v>842</v>
      </c>
      <c r="I105" s="2">
        <v>1492</v>
      </c>
      <c r="J105" s="2">
        <v>4</v>
      </c>
      <c r="K105" s="2">
        <v>6</v>
      </c>
    </row>
    <row r="106" spans="1:11" ht="15.75">
      <c r="A106" s="1">
        <v>0.5756944444444444</v>
      </c>
      <c r="B106" s="4" t="s">
        <v>19</v>
      </c>
      <c r="C106" s="2">
        <v>5</v>
      </c>
      <c r="D106" s="2">
        <v>2403</v>
      </c>
      <c r="E106" s="2">
        <v>330</v>
      </c>
      <c r="F106" s="2">
        <v>359</v>
      </c>
      <c r="G106" s="2">
        <v>3019</v>
      </c>
      <c r="H106" s="2">
        <v>2570</v>
      </c>
      <c r="I106" s="2">
        <v>1633</v>
      </c>
      <c r="J106" s="2">
        <v>12</v>
      </c>
      <c r="K106" s="2">
        <v>4</v>
      </c>
    </row>
    <row r="107" spans="1:11" ht="15.75">
      <c r="A107" s="1">
        <v>0.579861111111111</v>
      </c>
      <c r="B107" s="4" t="s">
        <v>20</v>
      </c>
      <c r="C107" s="2">
        <v>6</v>
      </c>
      <c r="D107" s="2">
        <v>2850</v>
      </c>
      <c r="E107" s="2">
        <v>39</v>
      </c>
      <c r="F107" s="2">
        <v>991</v>
      </c>
      <c r="G107" s="2">
        <v>3315</v>
      </c>
      <c r="H107" s="2">
        <v>1159</v>
      </c>
      <c r="I107" s="2">
        <v>499</v>
      </c>
      <c r="J107" s="2">
        <v>1</v>
      </c>
      <c r="K107" s="2">
        <v>0</v>
      </c>
    </row>
    <row r="108" spans="1:11" ht="15.75">
      <c r="A108" s="1">
        <v>0.5854166666666667</v>
      </c>
      <c r="B108" s="4" t="s">
        <v>21</v>
      </c>
      <c r="C108" s="2">
        <v>7</v>
      </c>
      <c r="D108" s="2">
        <v>1013</v>
      </c>
      <c r="E108" s="2">
        <v>3194</v>
      </c>
      <c r="F108" s="2">
        <v>987</v>
      </c>
      <c r="G108" s="2">
        <v>60</v>
      </c>
      <c r="H108" s="2">
        <v>1212</v>
      </c>
      <c r="I108" s="2">
        <v>1164</v>
      </c>
      <c r="J108" s="2">
        <v>4</v>
      </c>
      <c r="K108" s="2">
        <v>2</v>
      </c>
    </row>
    <row r="109" spans="1:11" ht="15.75">
      <c r="A109" s="1">
        <v>0.5930555555555556</v>
      </c>
      <c r="B109" s="4" t="s">
        <v>22</v>
      </c>
      <c r="C109" s="2">
        <v>8</v>
      </c>
      <c r="D109" s="2">
        <v>399</v>
      </c>
      <c r="E109" s="2">
        <v>2226</v>
      </c>
      <c r="F109" s="2">
        <v>2662</v>
      </c>
      <c r="G109" s="2">
        <v>2486</v>
      </c>
      <c r="H109" s="2">
        <v>842</v>
      </c>
      <c r="I109" s="2">
        <v>1492</v>
      </c>
      <c r="J109" s="2">
        <v>2</v>
      </c>
      <c r="K109" s="2">
        <v>5</v>
      </c>
    </row>
    <row r="110" spans="1:11" ht="15.75">
      <c r="A110" s="1">
        <v>0.6034722222222222</v>
      </c>
      <c r="B110" s="4" t="s">
        <v>24</v>
      </c>
      <c r="C110" s="2">
        <v>13</v>
      </c>
      <c r="D110" s="2">
        <v>330</v>
      </c>
      <c r="E110" s="2">
        <v>359</v>
      </c>
      <c r="F110" s="2">
        <v>2403</v>
      </c>
      <c r="G110" s="2">
        <v>39</v>
      </c>
      <c r="H110" s="2">
        <v>2850</v>
      </c>
      <c r="I110" s="2">
        <v>991</v>
      </c>
      <c r="J110" s="2">
        <v>9</v>
      </c>
      <c r="K110" s="2">
        <v>9</v>
      </c>
    </row>
    <row r="111" spans="1:11" ht="15.75">
      <c r="A111" s="1">
        <v>0.607638888888889</v>
      </c>
      <c r="B111" s="4" t="s">
        <v>25</v>
      </c>
      <c r="C111" s="2">
        <v>14</v>
      </c>
      <c r="D111" s="2">
        <v>3194</v>
      </c>
      <c r="E111" s="2">
        <v>1013</v>
      </c>
      <c r="F111" s="2">
        <v>987</v>
      </c>
      <c r="G111" s="2">
        <v>2486</v>
      </c>
      <c r="H111" s="2">
        <v>1492</v>
      </c>
      <c r="I111" s="2">
        <v>842</v>
      </c>
      <c r="J111" s="2">
        <v>7</v>
      </c>
      <c r="K111" s="2">
        <v>4</v>
      </c>
    </row>
    <row r="112" spans="1:11" ht="15.75">
      <c r="A112" s="1">
        <v>0.6138888888888888</v>
      </c>
      <c r="B112" s="4" t="s">
        <v>26</v>
      </c>
      <c r="C112" s="2">
        <v>15</v>
      </c>
      <c r="D112" s="2">
        <v>2403</v>
      </c>
      <c r="E112" s="2">
        <v>359</v>
      </c>
      <c r="F112" s="2">
        <v>330</v>
      </c>
      <c r="G112" s="2">
        <v>39</v>
      </c>
      <c r="H112" s="2">
        <v>991</v>
      </c>
      <c r="I112" s="2">
        <v>2850</v>
      </c>
      <c r="J112" s="2">
        <v>10</v>
      </c>
      <c r="K112" s="2">
        <v>6</v>
      </c>
    </row>
    <row r="113" spans="1:11" ht="15.75">
      <c r="A113" s="1">
        <v>0.6180555555555556</v>
      </c>
      <c r="B113" s="4" t="s">
        <v>27</v>
      </c>
      <c r="C113" s="2">
        <v>16</v>
      </c>
      <c r="D113" s="2">
        <v>3194</v>
      </c>
      <c r="E113" s="2">
        <v>1013</v>
      </c>
      <c r="F113" s="2">
        <v>987</v>
      </c>
      <c r="G113" s="2">
        <v>2486</v>
      </c>
      <c r="H113" s="2">
        <v>1492</v>
      </c>
      <c r="I113" s="2">
        <v>842</v>
      </c>
      <c r="J113" s="2">
        <v>2</v>
      </c>
      <c r="K113" s="2">
        <v>1</v>
      </c>
    </row>
    <row r="114" spans="1:11" ht="15.75">
      <c r="A114" s="1">
        <v>0.6229166666666667</v>
      </c>
      <c r="B114" s="4" t="s">
        <v>32</v>
      </c>
      <c r="C114" s="2">
        <v>17</v>
      </c>
      <c r="D114" s="2">
        <v>330</v>
      </c>
      <c r="E114" s="2">
        <v>2403</v>
      </c>
      <c r="F114" s="2">
        <v>359</v>
      </c>
      <c r="G114" s="2">
        <v>39</v>
      </c>
      <c r="H114" s="2">
        <v>991</v>
      </c>
      <c r="I114" s="2">
        <v>2850</v>
      </c>
      <c r="J114" s="2">
        <v>8</v>
      </c>
      <c r="K114" s="2">
        <v>5</v>
      </c>
    </row>
    <row r="115" spans="1:11" ht="15.75">
      <c r="A115" s="1">
        <v>0.6368055555555555</v>
      </c>
      <c r="B115" s="4" t="s">
        <v>29</v>
      </c>
      <c r="C115" s="2">
        <v>19</v>
      </c>
      <c r="D115" s="2">
        <v>330</v>
      </c>
      <c r="E115" s="2">
        <v>359</v>
      </c>
      <c r="F115" s="2">
        <v>2403</v>
      </c>
      <c r="G115" s="2">
        <v>987</v>
      </c>
      <c r="H115" s="2">
        <v>3194</v>
      </c>
      <c r="I115" s="2">
        <v>1013</v>
      </c>
      <c r="J115" s="2">
        <v>11</v>
      </c>
      <c r="K115" s="2">
        <v>5</v>
      </c>
    </row>
    <row r="116" spans="1:11" ht="15.75">
      <c r="A116" s="1">
        <v>0.6513888888888889</v>
      </c>
      <c r="B116" s="4" t="s">
        <v>30</v>
      </c>
      <c r="C116" s="2">
        <v>20</v>
      </c>
      <c r="D116" s="2">
        <v>2403</v>
      </c>
      <c r="E116" s="2">
        <v>359</v>
      </c>
      <c r="F116" s="2">
        <v>330</v>
      </c>
      <c r="G116" s="2">
        <v>3194</v>
      </c>
      <c r="H116" s="2">
        <v>2375</v>
      </c>
      <c r="I116" s="2">
        <v>987</v>
      </c>
      <c r="J116" s="2">
        <v>10</v>
      </c>
      <c r="K116" s="2">
        <v>3</v>
      </c>
    </row>
    <row r="117" spans="8:11" ht="15.75">
      <c r="H117" t="s">
        <v>128</v>
      </c>
      <c r="J117">
        <f>SUM(J102:J116)</f>
        <v>102</v>
      </c>
      <c r="K117" s="32">
        <f>SUM(K102:K116)</f>
        <v>55</v>
      </c>
    </row>
    <row r="118" spans="8:11" ht="15.75">
      <c r="H118" t="s">
        <v>129</v>
      </c>
      <c r="K118">
        <f>(J117+K117)/(116-101)/2</f>
        <v>5.233333333333333</v>
      </c>
    </row>
  </sheetData>
  <sheetProtection/>
  <mergeCells count="2">
    <mergeCell ref="A1:J1"/>
    <mergeCell ref="A100:K100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18"/>
  <sheetViews>
    <sheetView zoomScalePageLayoutView="0" workbookViewId="0" topLeftCell="A85">
      <selection activeCell="K95" sqref="K95"/>
    </sheetView>
  </sheetViews>
  <sheetFormatPr defaultColWidth="8.875" defaultRowHeight="15.75"/>
  <sheetData>
    <row r="1" spans="1:10" ht="15.75" customHeight="1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1" ht="31.5">
      <c r="A2" s="3" t="s">
        <v>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11" t="s">
        <v>39</v>
      </c>
    </row>
    <row r="3" spans="1:12" ht="15.75">
      <c r="A3" s="1">
        <v>0.3979166666666667</v>
      </c>
      <c r="B3" s="2">
        <v>1</v>
      </c>
      <c r="C3" s="2">
        <v>168</v>
      </c>
      <c r="D3" s="2">
        <v>118</v>
      </c>
      <c r="E3" s="2">
        <v>2425</v>
      </c>
      <c r="F3" s="2">
        <v>233</v>
      </c>
      <c r="G3" s="2">
        <v>2797</v>
      </c>
      <c r="H3" s="2">
        <v>364</v>
      </c>
      <c r="I3" s="2">
        <v>2</v>
      </c>
      <c r="J3" s="2">
        <v>3</v>
      </c>
      <c r="K3" s="12"/>
      <c r="L3" t="s">
        <v>41</v>
      </c>
    </row>
    <row r="4" spans="1:12" ht="15.75">
      <c r="A4" s="1">
        <v>0.40625</v>
      </c>
      <c r="B4" s="2">
        <v>2</v>
      </c>
      <c r="C4" s="2">
        <v>2152</v>
      </c>
      <c r="D4" s="2">
        <v>2729</v>
      </c>
      <c r="E4" s="2">
        <v>442</v>
      </c>
      <c r="F4" s="2">
        <v>79</v>
      </c>
      <c r="G4" s="2">
        <v>1102</v>
      </c>
      <c r="H4" s="2">
        <v>1369</v>
      </c>
      <c r="I4" s="2">
        <v>4</v>
      </c>
      <c r="J4" s="2">
        <v>0</v>
      </c>
      <c r="K4" s="14">
        <f>A4-A3</f>
        <v>0.008333333333333304</v>
      </c>
      <c r="L4" s="14"/>
    </row>
    <row r="5" spans="1:12" ht="15.75">
      <c r="A5" s="1">
        <v>0.4131944444444444</v>
      </c>
      <c r="B5" s="2">
        <v>3</v>
      </c>
      <c r="C5" s="2">
        <v>2916</v>
      </c>
      <c r="D5" s="2">
        <v>1390</v>
      </c>
      <c r="E5" s="2">
        <v>1876</v>
      </c>
      <c r="F5" s="2">
        <v>1251</v>
      </c>
      <c r="G5" s="2">
        <v>1612</v>
      </c>
      <c r="H5" s="2">
        <v>180</v>
      </c>
      <c r="I5" s="2">
        <v>0</v>
      </c>
      <c r="J5" s="2">
        <v>4</v>
      </c>
      <c r="K5" s="14">
        <f aca="true" t="shared" si="0" ref="K5:K69">A5-A4</f>
        <v>0.00694444444444442</v>
      </c>
      <c r="L5" s="14"/>
    </row>
    <row r="6" spans="1:12" ht="15.75">
      <c r="A6" s="1">
        <v>0.41944444444444445</v>
      </c>
      <c r="B6" s="2">
        <v>4</v>
      </c>
      <c r="C6" s="2">
        <v>2564</v>
      </c>
      <c r="D6" s="2">
        <v>343</v>
      </c>
      <c r="E6" s="2">
        <v>386</v>
      </c>
      <c r="F6" s="2">
        <v>408</v>
      </c>
      <c r="G6" s="2">
        <v>1902</v>
      </c>
      <c r="H6" s="2">
        <v>108</v>
      </c>
      <c r="I6" s="2">
        <v>5</v>
      </c>
      <c r="J6" s="2">
        <v>0</v>
      </c>
      <c r="K6" s="14">
        <f t="shared" si="0"/>
        <v>0.006250000000000033</v>
      </c>
      <c r="L6" s="14"/>
    </row>
    <row r="7" spans="1:12" ht="15.75">
      <c r="A7" s="1">
        <v>0.4263888888888889</v>
      </c>
      <c r="B7" s="2">
        <v>5</v>
      </c>
      <c r="C7" s="2">
        <v>1144</v>
      </c>
      <c r="D7" s="2">
        <v>665</v>
      </c>
      <c r="E7" s="2">
        <v>21</v>
      </c>
      <c r="F7" s="2">
        <v>3242</v>
      </c>
      <c r="G7" s="2">
        <v>1345</v>
      </c>
      <c r="H7" s="2">
        <v>1543</v>
      </c>
      <c r="I7" s="2">
        <v>0</v>
      </c>
      <c r="J7" s="2">
        <v>2</v>
      </c>
      <c r="K7" s="14">
        <f t="shared" si="0"/>
        <v>0.00694444444444442</v>
      </c>
      <c r="L7" s="14"/>
    </row>
    <row r="8" spans="1:12" ht="15.75">
      <c r="A8" s="1">
        <v>0.4305555555555556</v>
      </c>
      <c r="B8" s="2">
        <v>6</v>
      </c>
      <c r="C8" s="2">
        <v>3164</v>
      </c>
      <c r="D8" s="2">
        <v>103</v>
      </c>
      <c r="E8" s="2">
        <v>2757</v>
      </c>
      <c r="F8" s="2">
        <v>1557</v>
      </c>
      <c r="G8" s="2">
        <v>744</v>
      </c>
      <c r="H8" s="2">
        <v>3332</v>
      </c>
      <c r="I8" s="2">
        <v>4</v>
      </c>
      <c r="J8" s="2">
        <v>4</v>
      </c>
      <c r="K8" s="14">
        <f t="shared" si="0"/>
        <v>0.004166666666666707</v>
      </c>
      <c r="L8" s="14"/>
    </row>
    <row r="9" spans="1:12" ht="15.75">
      <c r="A9" s="1">
        <v>0.4381944444444445</v>
      </c>
      <c r="B9" s="2">
        <v>7</v>
      </c>
      <c r="C9" s="2">
        <v>86</v>
      </c>
      <c r="D9" s="2">
        <v>1065</v>
      </c>
      <c r="E9" s="2">
        <v>801</v>
      </c>
      <c r="F9" s="2">
        <v>1270</v>
      </c>
      <c r="G9" s="2">
        <v>1859</v>
      </c>
      <c r="H9" s="2">
        <v>2023</v>
      </c>
      <c r="I9" s="2">
        <v>7</v>
      </c>
      <c r="J9" s="2">
        <v>0</v>
      </c>
      <c r="K9" s="14">
        <f t="shared" si="0"/>
        <v>0.007638888888888917</v>
      </c>
      <c r="L9" s="14"/>
    </row>
    <row r="10" spans="1:12" ht="15.75">
      <c r="A10" s="1">
        <v>0.4444444444444444</v>
      </c>
      <c r="B10" s="2">
        <v>8</v>
      </c>
      <c r="C10" s="2">
        <v>3149</v>
      </c>
      <c r="D10" s="2">
        <v>179</v>
      </c>
      <c r="E10" s="2">
        <v>1649</v>
      </c>
      <c r="F10" s="2">
        <v>2383</v>
      </c>
      <c r="G10" s="2">
        <v>2483</v>
      </c>
      <c r="H10" s="2">
        <v>1592</v>
      </c>
      <c r="I10" s="2">
        <v>4</v>
      </c>
      <c r="J10" s="2">
        <v>5</v>
      </c>
      <c r="K10" s="14">
        <f t="shared" si="0"/>
        <v>0.006249999999999922</v>
      </c>
      <c r="L10" s="14"/>
    </row>
    <row r="11" spans="1:12" ht="15.75">
      <c r="A11" s="1">
        <v>0.45069444444444445</v>
      </c>
      <c r="B11" s="2">
        <v>9</v>
      </c>
      <c r="C11" s="2">
        <v>1875</v>
      </c>
      <c r="D11" s="2">
        <v>1523</v>
      </c>
      <c r="E11" s="2">
        <v>69</v>
      </c>
      <c r="F11" s="2">
        <v>945</v>
      </c>
      <c r="G11" s="2">
        <v>3376</v>
      </c>
      <c r="H11" s="2">
        <v>2916</v>
      </c>
      <c r="I11" s="2">
        <v>3</v>
      </c>
      <c r="J11" s="2">
        <v>1</v>
      </c>
      <c r="K11" s="14">
        <f t="shared" si="0"/>
        <v>0.006250000000000033</v>
      </c>
      <c r="L11" s="14"/>
    </row>
    <row r="12" spans="1:12" ht="15.75">
      <c r="A12" s="1">
        <v>0.46527777777777773</v>
      </c>
      <c r="B12" s="2">
        <v>11</v>
      </c>
      <c r="C12" s="2">
        <v>364</v>
      </c>
      <c r="D12" s="2">
        <v>2757</v>
      </c>
      <c r="E12" s="2">
        <v>442</v>
      </c>
      <c r="F12" s="2">
        <v>1065</v>
      </c>
      <c r="G12" s="2">
        <v>1270</v>
      </c>
      <c r="H12" s="2">
        <v>408</v>
      </c>
      <c r="I12" s="2"/>
      <c r="J12" s="2"/>
      <c r="K12" s="14">
        <f t="shared" si="0"/>
        <v>0.014583333333333282</v>
      </c>
      <c r="L12" s="14"/>
    </row>
    <row r="13" spans="1:12" ht="15.75">
      <c r="A13" s="1">
        <v>0.47222222222222227</v>
      </c>
      <c r="B13" s="2">
        <v>10</v>
      </c>
      <c r="C13" s="2">
        <v>79</v>
      </c>
      <c r="D13" s="2">
        <v>118</v>
      </c>
      <c r="E13" s="2">
        <v>1557</v>
      </c>
      <c r="F13" s="2">
        <v>3242</v>
      </c>
      <c r="G13" s="2">
        <v>180</v>
      </c>
      <c r="H13" s="2">
        <v>1902</v>
      </c>
      <c r="I13" s="2">
        <v>5</v>
      </c>
      <c r="J13" s="2">
        <v>0</v>
      </c>
      <c r="K13" s="14">
        <f t="shared" si="0"/>
        <v>0.006944444444444531</v>
      </c>
      <c r="L13" s="14"/>
    </row>
    <row r="14" spans="1:12" ht="15.75">
      <c r="A14" s="1">
        <f>(A15-A13)/2+A13</f>
        <v>0.47500000000000003</v>
      </c>
      <c r="B14" s="2">
        <v>11</v>
      </c>
      <c r="C14" s="2">
        <v>364</v>
      </c>
      <c r="D14" s="2">
        <v>2757</v>
      </c>
      <c r="E14" s="2">
        <v>442</v>
      </c>
      <c r="F14" s="2">
        <v>1065</v>
      </c>
      <c r="G14" s="2">
        <v>1270</v>
      </c>
      <c r="H14" s="2">
        <v>408</v>
      </c>
      <c r="I14" s="2">
        <v>3</v>
      </c>
      <c r="J14" s="2">
        <v>3</v>
      </c>
      <c r="K14" s="14">
        <f t="shared" si="0"/>
        <v>0.002777777777777768</v>
      </c>
      <c r="L14" s="14" t="s">
        <v>45</v>
      </c>
    </row>
    <row r="15" spans="1:12" ht="15.75">
      <c r="A15" s="1">
        <v>0.4777777777777778</v>
      </c>
      <c r="B15" s="2">
        <v>12</v>
      </c>
      <c r="C15" s="2">
        <v>1144</v>
      </c>
      <c r="D15" s="2">
        <v>744</v>
      </c>
      <c r="E15" s="2">
        <v>233</v>
      </c>
      <c r="F15" s="2">
        <v>1612</v>
      </c>
      <c r="G15" s="2">
        <v>1876</v>
      </c>
      <c r="H15" s="2">
        <v>179</v>
      </c>
      <c r="I15" s="2">
        <v>1</v>
      </c>
      <c r="J15" s="2">
        <v>6</v>
      </c>
      <c r="K15" s="14">
        <f t="shared" si="0"/>
        <v>0.002777777777777768</v>
      </c>
      <c r="L15" s="14"/>
    </row>
    <row r="16" spans="1:12" ht="15.75">
      <c r="A16" s="1">
        <v>0.48333333333333334</v>
      </c>
      <c r="B16" s="2">
        <v>13</v>
      </c>
      <c r="C16" s="2">
        <v>2483</v>
      </c>
      <c r="D16" s="2">
        <v>1251</v>
      </c>
      <c r="E16" s="2">
        <v>2425</v>
      </c>
      <c r="F16" s="2">
        <v>1345</v>
      </c>
      <c r="G16" s="2">
        <v>2023</v>
      </c>
      <c r="H16" s="2">
        <v>1592</v>
      </c>
      <c r="I16" s="2">
        <v>3</v>
      </c>
      <c r="J16" s="2">
        <v>8</v>
      </c>
      <c r="K16" s="14">
        <f t="shared" si="0"/>
        <v>0.005555555555555536</v>
      </c>
      <c r="L16" s="14"/>
    </row>
    <row r="17" spans="1:12" ht="15.75">
      <c r="A17" s="1">
        <v>0.4875</v>
      </c>
      <c r="B17" s="2">
        <v>14</v>
      </c>
      <c r="C17" s="2">
        <v>69</v>
      </c>
      <c r="D17" s="2">
        <v>1369</v>
      </c>
      <c r="E17" s="2">
        <v>665</v>
      </c>
      <c r="F17" s="2">
        <v>1859</v>
      </c>
      <c r="G17" s="2">
        <v>3149</v>
      </c>
      <c r="H17" s="2">
        <v>801</v>
      </c>
      <c r="I17" s="2">
        <v>4</v>
      </c>
      <c r="J17" s="2">
        <v>3</v>
      </c>
      <c r="K17" s="14">
        <f t="shared" si="0"/>
        <v>0.004166666666666652</v>
      </c>
      <c r="L17" s="14"/>
    </row>
    <row r="18" spans="1:12" ht="15.75">
      <c r="A18" s="1">
        <v>0.4923611111111111</v>
      </c>
      <c r="B18" s="2">
        <v>15</v>
      </c>
      <c r="C18" s="2">
        <v>108</v>
      </c>
      <c r="D18" s="2">
        <v>86</v>
      </c>
      <c r="E18" s="2">
        <v>3332</v>
      </c>
      <c r="F18" s="2">
        <v>3376</v>
      </c>
      <c r="G18" s="2">
        <v>1390</v>
      </c>
      <c r="H18" s="2">
        <v>2152</v>
      </c>
      <c r="I18" s="2">
        <v>4</v>
      </c>
      <c r="J18" s="2">
        <v>0</v>
      </c>
      <c r="K18" s="14">
        <f t="shared" si="0"/>
        <v>0.004861111111111094</v>
      </c>
      <c r="L18" s="14"/>
    </row>
    <row r="19" spans="1:12" ht="15.75">
      <c r="A19" s="1">
        <v>0.4993055555555555</v>
      </c>
      <c r="B19" s="2">
        <v>16</v>
      </c>
      <c r="C19" s="2">
        <v>2797</v>
      </c>
      <c r="D19" s="2">
        <v>1102</v>
      </c>
      <c r="E19" s="2">
        <v>386</v>
      </c>
      <c r="F19" s="2">
        <v>1523</v>
      </c>
      <c r="G19" s="2">
        <v>2383</v>
      </c>
      <c r="H19" s="2">
        <v>343</v>
      </c>
      <c r="I19" s="2">
        <v>2</v>
      </c>
      <c r="J19" s="2">
        <v>4</v>
      </c>
      <c r="K19" s="14">
        <f t="shared" si="0"/>
        <v>0.00694444444444442</v>
      </c>
      <c r="L19" s="14"/>
    </row>
    <row r="20" spans="1:12" ht="15.75">
      <c r="A20" s="1">
        <v>0.5048611111111111</v>
      </c>
      <c r="B20" s="2">
        <v>17</v>
      </c>
      <c r="C20" s="2">
        <v>2564</v>
      </c>
      <c r="D20" s="2">
        <v>168</v>
      </c>
      <c r="E20" s="2">
        <v>3164</v>
      </c>
      <c r="F20" s="2">
        <v>1649</v>
      </c>
      <c r="G20" s="2">
        <v>945</v>
      </c>
      <c r="H20" s="2">
        <v>1543</v>
      </c>
      <c r="I20" s="2">
        <v>2</v>
      </c>
      <c r="J20" s="2">
        <v>7</v>
      </c>
      <c r="K20" s="14">
        <f t="shared" si="0"/>
        <v>0.005555555555555591</v>
      </c>
      <c r="L20" s="14"/>
    </row>
    <row r="21" spans="1:12" ht="15.75">
      <c r="A21" s="1">
        <v>0.5090277777777777</v>
      </c>
      <c r="B21" s="2">
        <v>18</v>
      </c>
      <c r="C21" s="2">
        <v>21</v>
      </c>
      <c r="D21" s="2">
        <v>2729</v>
      </c>
      <c r="E21" s="2">
        <v>1859</v>
      </c>
      <c r="F21" s="2">
        <v>103</v>
      </c>
      <c r="G21" s="2">
        <v>1875</v>
      </c>
      <c r="H21" s="2">
        <v>364</v>
      </c>
      <c r="I21" s="2">
        <v>0</v>
      </c>
      <c r="J21" s="2">
        <v>4</v>
      </c>
      <c r="K21" s="14">
        <f t="shared" si="0"/>
        <v>0.004166666666666652</v>
      </c>
      <c r="L21" s="14"/>
    </row>
    <row r="22" spans="1:12" ht="15.75">
      <c r="A22" s="1">
        <v>0.5131944444444444</v>
      </c>
      <c r="B22" s="2">
        <v>19</v>
      </c>
      <c r="C22" s="2">
        <v>442</v>
      </c>
      <c r="D22" s="2">
        <v>118</v>
      </c>
      <c r="E22" s="2">
        <v>1592</v>
      </c>
      <c r="F22" s="2">
        <v>1557</v>
      </c>
      <c r="G22" s="2">
        <v>108</v>
      </c>
      <c r="H22" s="2">
        <v>1144</v>
      </c>
      <c r="I22" s="2">
        <v>8</v>
      </c>
      <c r="J22" s="2">
        <v>1</v>
      </c>
      <c r="K22" s="14">
        <f t="shared" si="0"/>
        <v>0.004166666666666652</v>
      </c>
      <c r="L22" s="14"/>
    </row>
    <row r="23" spans="1:12" ht="15.75">
      <c r="A23" s="1">
        <v>0.5180555555555556</v>
      </c>
      <c r="B23" s="2">
        <v>20</v>
      </c>
      <c r="C23" s="2">
        <v>343</v>
      </c>
      <c r="D23" s="2">
        <v>3149</v>
      </c>
      <c r="E23" s="2">
        <v>79</v>
      </c>
      <c r="F23" s="2">
        <v>2757</v>
      </c>
      <c r="G23" s="2">
        <v>1876</v>
      </c>
      <c r="H23" s="2">
        <v>2797</v>
      </c>
      <c r="I23" s="2">
        <v>7</v>
      </c>
      <c r="J23" s="2">
        <v>5</v>
      </c>
      <c r="K23" s="14">
        <f t="shared" si="0"/>
        <v>0.004861111111111205</v>
      </c>
      <c r="L23" s="14"/>
    </row>
    <row r="24" spans="1:12" ht="15.75">
      <c r="A24" s="1">
        <v>0.545138888888889</v>
      </c>
      <c r="B24" s="2">
        <v>21</v>
      </c>
      <c r="C24" s="2">
        <v>1369</v>
      </c>
      <c r="D24" s="2">
        <v>2483</v>
      </c>
      <c r="E24" s="2">
        <v>386</v>
      </c>
      <c r="F24" s="2">
        <v>2916</v>
      </c>
      <c r="G24" s="2">
        <v>2564</v>
      </c>
      <c r="H24" s="2">
        <v>744</v>
      </c>
      <c r="I24" s="2">
        <v>4</v>
      </c>
      <c r="J24" s="2">
        <v>8</v>
      </c>
      <c r="K24" s="14"/>
      <c r="L24" s="14" t="s">
        <v>46</v>
      </c>
    </row>
    <row r="25" spans="1:12" ht="15.75">
      <c r="A25" s="1">
        <v>0.5548611111111111</v>
      </c>
      <c r="B25" s="2">
        <v>22</v>
      </c>
      <c r="C25" s="2">
        <v>1251</v>
      </c>
      <c r="D25" s="2">
        <v>1345</v>
      </c>
      <c r="E25" s="2">
        <v>1390</v>
      </c>
      <c r="F25" s="2">
        <v>3376</v>
      </c>
      <c r="G25" s="2">
        <v>103</v>
      </c>
      <c r="H25" s="2">
        <v>801</v>
      </c>
      <c r="I25" s="2">
        <v>4</v>
      </c>
      <c r="J25" s="2">
        <v>5</v>
      </c>
      <c r="K25" s="14">
        <f t="shared" si="0"/>
        <v>0.009722222222222188</v>
      </c>
      <c r="L25" s="14"/>
    </row>
    <row r="26" spans="1:12" ht="15.75">
      <c r="A26" s="1">
        <v>0.5604166666666667</v>
      </c>
      <c r="B26" s="2">
        <v>23</v>
      </c>
      <c r="C26" s="2">
        <v>1523</v>
      </c>
      <c r="D26" s="2">
        <v>3332</v>
      </c>
      <c r="E26" s="2">
        <v>945</v>
      </c>
      <c r="F26" s="2">
        <v>2729</v>
      </c>
      <c r="G26" s="2">
        <v>1270</v>
      </c>
      <c r="H26" s="2">
        <v>179</v>
      </c>
      <c r="I26" s="2">
        <v>2</v>
      </c>
      <c r="J26" s="2">
        <v>1</v>
      </c>
      <c r="K26" s="14">
        <f t="shared" si="0"/>
        <v>0.005555555555555536</v>
      </c>
      <c r="L26" s="14"/>
    </row>
    <row r="27" spans="1:12" ht="15.75">
      <c r="A27" s="1">
        <v>0.5638888888888889</v>
      </c>
      <c r="B27" s="2">
        <v>24</v>
      </c>
      <c r="C27" s="2">
        <v>408</v>
      </c>
      <c r="D27" s="2">
        <v>2383</v>
      </c>
      <c r="E27" s="2">
        <v>3164</v>
      </c>
      <c r="F27" s="2">
        <v>1875</v>
      </c>
      <c r="G27" s="2">
        <v>180</v>
      </c>
      <c r="H27" s="2">
        <v>86</v>
      </c>
      <c r="I27" s="2">
        <v>0</v>
      </c>
      <c r="J27" s="2">
        <v>4</v>
      </c>
      <c r="K27" s="14">
        <f t="shared" si="0"/>
        <v>0.00347222222222221</v>
      </c>
      <c r="L27" s="14"/>
    </row>
    <row r="28" spans="1:12" ht="15.75">
      <c r="A28" s="1">
        <v>0.5673611111111111</v>
      </c>
      <c r="B28" s="2">
        <v>25</v>
      </c>
      <c r="C28" s="2">
        <v>2023</v>
      </c>
      <c r="D28" s="2">
        <v>168</v>
      </c>
      <c r="E28" s="2">
        <v>1612</v>
      </c>
      <c r="F28" s="2">
        <v>69</v>
      </c>
      <c r="G28" s="2">
        <v>1902</v>
      </c>
      <c r="H28" s="2">
        <v>21</v>
      </c>
      <c r="I28" s="2">
        <v>6</v>
      </c>
      <c r="J28" s="2">
        <v>4</v>
      </c>
      <c r="K28" s="14">
        <f t="shared" si="0"/>
        <v>0.00347222222222221</v>
      </c>
      <c r="L28" s="14"/>
    </row>
    <row r="29" spans="1:12" ht="15.75">
      <c r="A29" s="1">
        <v>0.5729166666666666</v>
      </c>
      <c r="B29" s="2">
        <v>26</v>
      </c>
      <c r="C29" s="2">
        <v>1649</v>
      </c>
      <c r="D29" s="2">
        <v>233</v>
      </c>
      <c r="E29" s="2">
        <v>2425</v>
      </c>
      <c r="F29" s="2">
        <v>3242</v>
      </c>
      <c r="G29" s="2">
        <v>665</v>
      </c>
      <c r="H29" s="2">
        <v>2152</v>
      </c>
      <c r="I29" s="2">
        <v>7</v>
      </c>
      <c r="J29" s="2">
        <v>0</v>
      </c>
      <c r="K29" s="14">
        <f t="shared" si="0"/>
        <v>0.005555555555555536</v>
      </c>
      <c r="L29" s="14"/>
    </row>
    <row r="30" spans="1:12" ht="15.75">
      <c r="A30" s="1">
        <v>0.5756944444444444</v>
      </c>
      <c r="B30" s="2">
        <v>27</v>
      </c>
      <c r="C30" s="2">
        <v>1102</v>
      </c>
      <c r="D30" s="2">
        <v>2729</v>
      </c>
      <c r="E30" s="2">
        <v>1523</v>
      </c>
      <c r="F30" s="2">
        <v>1543</v>
      </c>
      <c r="G30" s="2">
        <v>1065</v>
      </c>
      <c r="H30" s="2">
        <v>1592</v>
      </c>
      <c r="I30" s="2">
        <v>5</v>
      </c>
      <c r="J30" s="2">
        <v>13</v>
      </c>
      <c r="K30" s="14">
        <f t="shared" si="0"/>
        <v>0.002777777777777768</v>
      </c>
      <c r="L30" s="14"/>
    </row>
    <row r="31" spans="1:12" ht="15.75">
      <c r="A31" s="1">
        <v>0.579861111111111</v>
      </c>
      <c r="B31" s="2">
        <v>28</v>
      </c>
      <c r="C31" s="2">
        <v>1369</v>
      </c>
      <c r="D31" s="2">
        <v>3149</v>
      </c>
      <c r="E31" s="2">
        <v>408</v>
      </c>
      <c r="F31" s="2">
        <v>3376</v>
      </c>
      <c r="G31" s="2">
        <v>3164</v>
      </c>
      <c r="H31" s="2">
        <v>1557</v>
      </c>
      <c r="I31" s="2">
        <v>3</v>
      </c>
      <c r="J31" s="2">
        <v>5</v>
      </c>
      <c r="K31" s="14">
        <f t="shared" si="0"/>
        <v>0.004166666666666652</v>
      </c>
      <c r="L31" s="14"/>
    </row>
    <row r="32" spans="1:12" ht="15.75">
      <c r="A32" s="1">
        <v>0.5840277777777778</v>
      </c>
      <c r="B32" s="2">
        <v>29</v>
      </c>
      <c r="C32" s="2">
        <v>2564</v>
      </c>
      <c r="D32" s="2">
        <v>2797</v>
      </c>
      <c r="E32" s="2">
        <v>1144</v>
      </c>
      <c r="F32" s="2">
        <v>3332</v>
      </c>
      <c r="G32" s="2">
        <v>69</v>
      </c>
      <c r="H32" s="2">
        <v>180</v>
      </c>
      <c r="I32" s="2">
        <v>1</v>
      </c>
      <c r="J32" s="2">
        <v>6</v>
      </c>
      <c r="K32" s="14">
        <f t="shared" si="0"/>
        <v>0.004166666666666763</v>
      </c>
      <c r="L32" s="14"/>
    </row>
    <row r="33" spans="1:12" ht="15.75">
      <c r="A33" s="1">
        <v>0.5881944444444445</v>
      </c>
      <c r="B33" s="2">
        <v>30</v>
      </c>
      <c r="C33" s="2">
        <v>386</v>
      </c>
      <c r="D33" s="2">
        <v>2757</v>
      </c>
      <c r="E33" s="2">
        <v>2916</v>
      </c>
      <c r="F33" s="2">
        <v>21</v>
      </c>
      <c r="G33" s="2">
        <v>118</v>
      </c>
      <c r="H33" s="2">
        <v>1649</v>
      </c>
      <c r="I33" s="2">
        <v>5</v>
      </c>
      <c r="J33" s="2">
        <v>4</v>
      </c>
      <c r="K33" s="14">
        <f t="shared" si="0"/>
        <v>0.004166666666666652</v>
      </c>
      <c r="L33" s="14"/>
    </row>
    <row r="34" spans="1:12" ht="15.75">
      <c r="A34" s="1">
        <v>0.5930555555555556</v>
      </c>
      <c r="B34" s="2">
        <v>31</v>
      </c>
      <c r="C34" s="2">
        <v>86</v>
      </c>
      <c r="D34" s="2">
        <v>103</v>
      </c>
      <c r="E34" s="2">
        <v>1612</v>
      </c>
      <c r="F34" s="2">
        <v>79</v>
      </c>
      <c r="G34" s="2">
        <v>108</v>
      </c>
      <c r="H34" s="2">
        <v>2425</v>
      </c>
      <c r="I34" s="2">
        <v>8</v>
      </c>
      <c r="J34" s="2">
        <v>0</v>
      </c>
      <c r="K34" s="14">
        <f t="shared" si="0"/>
        <v>0.004861111111111094</v>
      </c>
      <c r="L34" s="14"/>
    </row>
    <row r="35" spans="1:12" ht="15.75">
      <c r="A35" s="1">
        <v>0.5972222222222222</v>
      </c>
      <c r="B35" s="2">
        <v>32</v>
      </c>
      <c r="C35" s="2">
        <v>2152</v>
      </c>
      <c r="D35" s="2">
        <v>343</v>
      </c>
      <c r="E35" s="2">
        <v>364</v>
      </c>
      <c r="F35" s="2">
        <v>665</v>
      </c>
      <c r="G35" s="2">
        <v>2023</v>
      </c>
      <c r="H35" s="2">
        <v>1543</v>
      </c>
      <c r="I35" s="2">
        <v>7</v>
      </c>
      <c r="J35" s="2">
        <v>1</v>
      </c>
      <c r="K35" s="14">
        <f t="shared" si="0"/>
        <v>0.004166666666666652</v>
      </c>
      <c r="L35" s="14"/>
    </row>
    <row r="36" spans="1:12" ht="15.75">
      <c r="A36" s="1">
        <v>0.6013888888888889</v>
      </c>
      <c r="B36" s="2">
        <v>33</v>
      </c>
      <c r="C36" s="2">
        <v>1345</v>
      </c>
      <c r="D36" s="2">
        <v>1875</v>
      </c>
      <c r="E36" s="2">
        <v>801</v>
      </c>
      <c r="F36" s="2">
        <v>179</v>
      </c>
      <c r="G36" s="2">
        <v>3242</v>
      </c>
      <c r="H36" s="2">
        <v>1065</v>
      </c>
      <c r="I36" s="2">
        <v>5</v>
      </c>
      <c r="J36" s="2">
        <v>11</v>
      </c>
      <c r="K36" s="14">
        <f t="shared" si="0"/>
        <v>0.004166666666666652</v>
      </c>
      <c r="L36" s="14"/>
    </row>
    <row r="37" spans="1:12" ht="15.75">
      <c r="A37" s="1">
        <v>0.607638888888889</v>
      </c>
      <c r="B37" s="2">
        <v>34</v>
      </c>
      <c r="C37" s="2">
        <v>1270</v>
      </c>
      <c r="D37" s="2">
        <v>2483</v>
      </c>
      <c r="E37" s="2">
        <v>1876</v>
      </c>
      <c r="F37" s="2">
        <v>168</v>
      </c>
      <c r="G37" s="2">
        <v>1102</v>
      </c>
      <c r="H37" s="2">
        <v>1859</v>
      </c>
      <c r="I37" s="2">
        <v>4</v>
      </c>
      <c r="J37" s="2">
        <v>0</v>
      </c>
      <c r="K37" s="14">
        <f t="shared" si="0"/>
        <v>0.006250000000000089</v>
      </c>
      <c r="L37" s="14"/>
    </row>
    <row r="38" spans="1:12" ht="15.75">
      <c r="A38" s="1">
        <v>0.6131944444444445</v>
      </c>
      <c r="B38" s="2">
        <v>35</v>
      </c>
      <c r="C38" s="2">
        <v>945</v>
      </c>
      <c r="D38" s="2">
        <v>1902</v>
      </c>
      <c r="E38" s="2">
        <v>1390</v>
      </c>
      <c r="F38" s="2">
        <v>233</v>
      </c>
      <c r="G38" s="2">
        <v>442</v>
      </c>
      <c r="H38" s="2">
        <v>2383</v>
      </c>
      <c r="I38" s="2">
        <v>2</v>
      </c>
      <c r="J38" s="2">
        <v>3</v>
      </c>
      <c r="K38" s="14">
        <f t="shared" si="0"/>
        <v>0.005555555555555536</v>
      </c>
      <c r="L38" s="14"/>
    </row>
    <row r="39" spans="1:12" ht="15.75">
      <c r="A39" s="1">
        <v>0.625</v>
      </c>
      <c r="B39" s="2">
        <v>36</v>
      </c>
      <c r="C39" s="2">
        <v>744</v>
      </c>
      <c r="D39" s="2">
        <v>665</v>
      </c>
      <c r="E39" s="2">
        <v>408</v>
      </c>
      <c r="F39" s="2">
        <v>1251</v>
      </c>
      <c r="G39" s="2">
        <v>79</v>
      </c>
      <c r="H39" s="2">
        <v>1523</v>
      </c>
      <c r="I39" s="2">
        <v>0</v>
      </c>
      <c r="J39" s="2">
        <v>7</v>
      </c>
      <c r="K39" s="14">
        <f t="shared" si="0"/>
        <v>0.011805555555555514</v>
      </c>
      <c r="L39" s="14"/>
    </row>
    <row r="40" spans="1:12" ht="15.75">
      <c r="A40" s="1">
        <v>0.6291666666666667</v>
      </c>
      <c r="B40" s="2">
        <v>37</v>
      </c>
      <c r="C40" s="2">
        <v>2023</v>
      </c>
      <c r="D40" s="2">
        <v>2729</v>
      </c>
      <c r="E40" s="2">
        <v>801</v>
      </c>
      <c r="F40" s="2">
        <v>180</v>
      </c>
      <c r="G40" s="2">
        <v>1649</v>
      </c>
      <c r="H40" s="2">
        <v>1144</v>
      </c>
      <c r="I40" s="2">
        <v>4</v>
      </c>
      <c r="J40" s="2">
        <v>6</v>
      </c>
      <c r="K40" s="14">
        <f t="shared" si="0"/>
        <v>0.004166666666666652</v>
      </c>
      <c r="L40" s="14"/>
    </row>
    <row r="41" spans="1:12" ht="15.75">
      <c r="A41" s="1">
        <v>0.6326388888888889</v>
      </c>
      <c r="B41" s="2">
        <v>38</v>
      </c>
      <c r="C41" s="2">
        <v>108</v>
      </c>
      <c r="D41" s="2">
        <v>3242</v>
      </c>
      <c r="E41" s="2">
        <v>168</v>
      </c>
      <c r="F41" s="2">
        <v>2757</v>
      </c>
      <c r="G41" s="2">
        <v>1369</v>
      </c>
      <c r="H41" s="2">
        <v>3332</v>
      </c>
      <c r="I41" s="2">
        <v>0</v>
      </c>
      <c r="J41" s="2">
        <v>1</v>
      </c>
      <c r="K41" s="14">
        <f t="shared" si="0"/>
        <v>0.00347222222222221</v>
      </c>
      <c r="L41" s="14"/>
    </row>
    <row r="42" spans="1:12" ht="15.75">
      <c r="A42" s="1">
        <v>0.6368055555555555</v>
      </c>
      <c r="B42" s="2">
        <v>39</v>
      </c>
      <c r="C42" s="2">
        <v>2152</v>
      </c>
      <c r="D42" s="2">
        <v>1902</v>
      </c>
      <c r="E42" s="2">
        <v>1102</v>
      </c>
      <c r="F42" s="2">
        <v>2916</v>
      </c>
      <c r="G42" s="2">
        <v>3164</v>
      </c>
      <c r="H42" s="2">
        <v>179</v>
      </c>
      <c r="I42" s="2">
        <v>5</v>
      </c>
      <c r="J42" s="2">
        <v>6</v>
      </c>
      <c r="K42" s="14">
        <f t="shared" si="0"/>
        <v>0.004166666666666652</v>
      </c>
      <c r="L42" s="14"/>
    </row>
    <row r="43" spans="1:12" ht="15.75">
      <c r="A43" s="1">
        <v>0.6402777777777778</v>
      </c>
      <c r="B43" s="2">
        <v>40</v>
      </c>
      <c r="C43" s="2">
        <v>343</v>
      </c>
      <c r="D43" s="2">
        <v>2425</v>
      </c>
      <c r="E43" s="2">
        <v>21</v>
      </c>
      <c r="F43" s="2">
        <v>442</v>
      </c>
      <c r="G43" s="2">
        <v>3149</v>
      </c>
      <c r="H43" s="2">
        <v>3376</v>
      </c>
      <c r="I43" s="2">
        <v>5</v>
      </c>
      <c r="J43" s="2">
        <v>3</v>
      </c>
      <c r="K43" s="14">
        <f t="shared" si="0"/>
        <v>0.003472222222222321</v>
      </c>
      <c r="L43" s="14"/>
    </row>
    <row r="44" spans="1:12" ht="15.75">
      <c r="A44" s="1">
        <v>0.6451388888888888</v>
      </c>
      <c r="B44" s="2">
        <v>41</v>
      </c>
      <c r="C44" s="2">
        <v>945</v>
      </c>
      <c r="D44" s="2">
        <v>1859</v>
      </c>
      <c r="E44" s="2">
        <v>386</v>
      </c>
      <c r="F44" s="2">
        <v>1557</v>
      </c>
      <c r="G44" s="2">
        <v>1876</v>
      </c>
      <c r="H44" s="2">
        <v>1251</v>
      </c>
      <c r="I44" s="2">
        <v>5</v>
      </c>
      <c r="J44" s="2">
        <v>1</v>
      </c>
      <c r="K44" s="14">
        <f t="shared" si="0"/>
        <v>0.004861111111110983</v>
      </c>
      <c r="L44" s="14"/>
    </row>
    <row r="45" spans="1:12" ht="15.75">
      <c r="A45" s="1">
        <v>0.6506944444444445</v>
      </c>
      <c r="B45" s="2">
        <v>42</v>
      </c>
      <c r="C45" s="2">
        <v>2483</v>
      </c>
      <c r="D45" s="2">
        <v>69</v>
      </c>
      <c r="E45" s="2">
        <v>1065</v>
      </c>
      <c r="F45" s="2">
        <v>118</v>
      </c>
      <c r="G45" s="2">
        <v>103</v>
      </c>
      <c r="H45" s="2">
        <v>233</v>
      </c>
      <c r="I45" s="2">
        <v>5</v>
      </c>
      <c r="J45" s="2">
        <v>6</v>
      </c>
      <c r="K45" s="14">
        <f t="shared" si="0"/>
        <v>0.005555555555555647</v>
      </c>
      <c r="L45" s="14"/>
    </row>
    <row r="46" spans="1:12" ht="15.75">
      <c r="A46" s="1">
        <v>0.6548611111111111</v>
      </c>
      <c r="B46" s="2">
        <v>43</v>
      </c>
      <c r="C46" s="2">
        <v>744</v>
      </c>
      <c r="D46" s="2">
        <v>1592</v>
      </c>
      <c r="E46" s="2">
        <v>364</v>
      </c>
      <c r="F46" s="2">
        <v>2564</v>
      </c>
      <c r="G46" s="2">
        <v>1390</v>
      </c>
      <c r="H46" s="2">
        <v>1875</v>
      </c>
      <c r="I46" s="2">
        <v>8</v>
      </c>
      <c r="J46" s="2">
        <v>0</v>
      </c>
      <c r="K46" s="14">
        <f t="shared" si="0"/>
        <v>0.004166666666666652</v>
      </c>
      <c r="L46" s="14"/>
    </row>
    <row r="47" spans="1:12" ht="15.75">
      <c r="A47" s="1">
        <v>0.6590277777777778</v>
      </c>
      <c r="B47" s="2">
        <v>44</v>
      </c>
      <c r="C47" s="2">
        <v>1543</v>
      </c>
      <c r="D47" s="2">
        <v>1612</v>
      </c>
      <c r="E47" s="2">
        <v>1270</v>
      </c>
      <c r="F47" s="2">
        <v>2383</v>
      </c>
      <c r="G47" s="2">
        <v>2797</v>
      </c>
      <c r="H47" s="2">
        <v>1345</v>
      </c>
      <c r="I47" s="2">
        <v>3</v>
      </c>
      <c r="J47" s="2">
        <v>0</v>
      </c>
      <c r="K47" s="14">
        <f t="shared" si="0"/>
        <v>0.004166666666666652</v>
      </c>
      <c r="L47" s="14"/>
    </row>
    <row r="48" spans="1:12" ht="15.75">
      <c r="A48" s="1">
        <v>0.6625</v>
      </c>
      <c r="B48" s="2">
        <v>45</v>
      </c>
      <c r="C48" s="2">
        <v>1649</v>
      </c>
      <c r="D48" s="2">
        <v>1369</v>
      </c>
      <c r="E48" s="2">
        <v>1523</v>
      </c>
      <c r="F48" s="2">
        <v>86</v>
      </c>
      <c r="G48" s="2">
        <v>1251</v>
      </c>
      <c r="H48" s="2">
        <v>21</v>
      </c>
      <c r="I48" s="2">
        <v>2</v>
      </c>
      <c r="J48" s="2">
        <v>0</v>
      </c>
      <c r="K48" s="14">
        <f t="shared" si="0"/>
        <v>0.00347222222222221</v>
      </c>
      <c r="L48" s="14"/>
    </row>
    <row r="49" spans="1:12" ht="15.75">
      <c r="A49" s="1">
        <v>0.6666666666666666</v>
      </c>
      <c r="B49" s="2">
        <v>46</v>
      </c>
      <c r="C49" s="2">
        <v>108</v>
      </c>
      <c r="D49" s="2">
        <v>665</v>
      </c>
      <c r="E49" s="2">
        <v>1876</v>
      </c>
      <c r="F49" s="2">
        <v>3164</v>
      </c>
      <c r="G49" s="2">
        <v>69</v>
      </c>
      <c r="H49" s="2">
        <v>2729</v>
      </c>
      <c r="I49" s="2">
        <v>3</v>
      </c>
      <c r="J49" s="2">
        <v>4</v>
      </c>
      <c r="K49" s="14">
        <f t="shared" si="0"/>
        <v>0.004166666666666652</v>
      </c>
      <c r="L49" s="14"/>
    </row>
    <row r="50" spans="1:12" ht="15.75">
      <c r="A50" s="1">
        <v>0.6722222222222222</v>
      </c>
      <c r="B50" s="2">
        <v>47</v>
      </c>
      <c r="C50" s="2">
        <v>1390</v>
      </c>
      <c r="D50" s="2">
        <v>79</v>
      </c>
      <c r="E50" s="2">
        <v>1144</v>
      </c>
      <c r="F50" s="2">
        <v>1065</v>
      </c>
      <c r="G50" s="2">
        <v>1557</v>
      </c>
      <c r="H50" s="2">
        <v>945</v>
      </c>
      <c r="I50" s="2">
        <v>5</v>
      </c>
      <c r="J50" s="2">
        <v>9</v>
      </c>
      <c r="K50" s="14">
        <f t="shared" si="0"/>
        <v>0.005555555555555536</v>
      </c>
      <c r="L50" s="14"/>
    </row>
    <row r="51" spans="1:12" ht="15.75">
      <c r="A51" s="1">
        <v>0.6763888888888889</v>
      </c>
      <c r="B51" s="2">
        <v>48</v>
      </c>
      <c r="C51" s="2">
        <v>1902</v>
      </c>
      <c r="D51" s="2">
        <v>2383</v>
      </c>
      <c r="E51" s="2">
        <v>364</v>
      </c>
      <c r="F51" s="2">
        <v>2757</v>
      </c>
      <c r="G51" s="2">
        <v>1345</v>
      </c>
      <c r="H51" s="2">
        <v>2483</v>
      </c>
      <c r="I51" s="2">
        <v>0</v>
      </c>
      <c r="J51" s="2">
        <v>2</v>
      </c>
      <c r="K51" s="14">
        <f t="shared" si="0"/>
        <v>0.004166666666666763</v>
      </c>
      <c r="L51" s="14"/>
    </row>
    <row r="52" spans="1:12" ht="15.75">
      <c r="A52" s="1">
        <v>0.6805555555555555</v>
      </c>
      <c r="B52" s="2">
        <v>49</v>
      </c>
      <c r="C52" s="2">
        <v>1592</v>
      </c>
      <c r="D52" s="2">
        <v>103</v>
      </c>
      <c r="E52" s="2">
        <v>3242</v>
      </c>
      <c r="F52" s="2">
        <v>168</v>
      </c>
      <c r="G52" s="2">
        <v>343</v>
      </c>
      <c r="H52" s="2">
        <v>2916</v>
      </c>
      <c r="I52" s="2">
        <v>9</v>
      </c>
      <c r="J52" s="2">
        <v>0</v>
      </c>
      <c r="K52" s="14">
        <f t="shared" si="0"/>
        <v>0.004166666666666541</v>
      </c>
      <c r="L52" s="14"/>
    </row>
    <row r="53" spans="1:12" ht="15.75">
      <c r="A53" s="1">
        <v>0.686111111111111</v>
      </c>
      <c r="B53" s="2">
        <v>50</v>
      </c>
      <c r="C53" s="2">
        <v>2564</v>
      </c>
      <c r="D53" s="2">
        <v>1270</v>
      </c>
      <c r="E53" s="2">
        <v>86</v>
      </c>
      <c r="F53" s="2">
        <v>118</v>
      </c>
      <c r="G53" s="2">
        <v>1612</v>
      </c>
      <c r="H53" s="2">
        <v>3149</v>
      </c>
      <c r="I53" s="2">
        <v>7</v>
      </c>
      <c r="J53" s="2">
        <v>1</v>
      </c>
      <c r="K53" s="14">
        <f t="shared" si="0"/>
        <v>0.005555555555555536</v>
      </c>
      <c r="L53" s="14"/>
    </row>
    <row r="54" spans="1:12" ht="15.75">
      <c r="A54" s="1">
        <v>0.6909722222222222</v>
      </c>
      <c r="B54" s="2">
        <v>51</v>
      </c>
      <c r="C54" s="2">
        <v>1875</v>
      </c>
      <c r="D54" s="2">
        <v>1102</v>
      </c>
      <c r="E54" s="2">
        <v>3332</v>
      </c>
      <c r="F54" s="2">
        <v>2023</v>
      </c>
      <c r="G54" s="2">
        <v>386</v>
      </c>
      <c r="H54" s="2">
        <v>233</v>
      </c>
      <c r="I54" s="2">
        <v>0</v>
      </c>
      <c r="J54" s="2">
        <v>4</v>
      </c>
      <c r="K54" s="14">
        <f t="shared" si="0"/>
        <v>0.004861111111111205</v>
      </c>
      <c r="L54" s="14"/>
    </row>
    <row r="55" spans="1:12" ht="15.75">
      <c r="A55" s="1">
        <v>0.6958333333333333</v>
      </c>
      <c r="B55" s="2">
        <v>52</v>
      </c>
      <c r="C55" s="2">
        <v>180</v>
      </c>
      <c r="D55" s="2">
        <v>179</v>
      </c>
      <c r="E55" s="2">
        <v>1543</v>
      </c>
      <c r="F55" s="2">
        <v>2425</v>
      </c>
      <c r="G55" s="2">
        <v>1859</v>
      </c>
      <c r="H55" s="2">
        <v>3376</v>
      </c>
      <c r="I55" s="2">
        <v>6</v>
      </c>
      <c r="J55" s="2">
        <v>0</v>
      </c>
      <c r="K55" s="14">
        <f t="shared" si="0"/>
        <v>0.004861111111111094</v>
      </c>
      <c r="L55" s="14"/>
    </row>
    <row r="56" spans="1:12" ht="15.75">
      <c r="A56" s="1">
        <v>0.6993055555555556</v>
      </c>
      <c r="B56" s="2">
        <v>53</v>
      </c>
      <c r="C56" s="2">
        <v>2797</v>
      </c>
      <c r="D56" s="2">
        <v>408</v>
      </c>
      <c r="E56" s="2">
        <v>442</v>
      </c>
      <c r="F56" s="2">
        <v>2152</v>
      </c>
      <c r="G56" s="2">
        <v>744</v>
      </c>
      <c r="H56" s="2">
        <v>801</v>
      </c>
      <c r="I56" s="2">
        <v>0</v>
      </c>
      <c r="J56" s="2">
        <v>7</v>
      </c>
      <c r="K56" s="14">
        <f t="shared" si="0"/>
        <v>0.003472222222222321</v>
      </c>
      <c r="L56" s="14"/>
    </row>
    <row r="57" spans="1:12" ht="15.75">
      <c r="A57" s="1">
        <v>0.7027777777777778</v>
      </c>
      <c r="B57" s="2">
        <v>54</v>
      </c>
      <c r="C57" s="2">
        <v>1390</v>
      </c>
      <c r="D57" s="2">
        <v>343</v>
      </c>
      <c r="E57" s="2">
        <v>2757</v>
      </c>
      <c r="F57" s="2">
        <v>168</v>
      </c>
      <c r="G57" s="2">
        <v>2729</v>
      </c>
      <c r="H57" s="2">
        <v>1144</v>
      </c>
      <c r="I57" s="2">
        <v>0</v>
      </c>
      <c r="J57" s="2">
        <v>6</v>
      </c>
      <c r="K57" s="14">
        <f t="shared" si="0"/>
        <v>0.00347222222222221</v>
      </c>
      <c r="L57" s="14"/>
    </row>
    <row r="58" spans="1:12" ht="15.75">
      <c r="A58" s="1">
        <v>0.70625</v>
      </c>
      <c r="B58" s="2">
        <v>55</v>
      </c>
      <c r="C58" s="2">
        <v>1251</v>
      </c>
      <c r="D58" s="2">
        <v>386</v>
      </c>
      <c r="E58" s="2">
        <v>69</v>
      </c>
      <c r="F58" s="2">
        <v>1270</v>
      </c>
      <c r="G58" s="2">
        <v>3242</v>
      </c>
      <c r="H58" s="2">
        <v>364</v>
      </c>
      <c r="I58" s="2">
        <v>8</v>
      </c>
      <c r="J58" s="2">
        <v>4</v>
      </c>
      <c r="K58" s="14">
        <f t="shared" si="0"/>
        <v>0.00347222222222221</v>
      </c>
      <c r="L58" s="14"/>
    </row>
    <row r="59" spans="1:12" ht="15.75">
      <c r="A59" s="1">
        <v>0.7097222222222223</v>
      </c>
      <c r="B59" s="2">
        <v>56</v>
      </c>
      <c r="C59" s="2">
        <v>1345</v>
      </c>
      <c r="D59" s="2">
        <v>2425</v>
      </c>
      <c r="E59" s="2">
        <v>179</v>
      </c>
      <c r="F59" s="2">
        <v>1369</v>
      </c>
      <c r="G59" s="2">
        <v>3164</v>
      </c>
      <c r="H59" s="2">
        <v>118</v>
      </c>
      <c r="I59" s="2">
        <v>12</v>
      </c>
      <c r="J59" s="2">
        <v>0</v>
      </c>
      <c r="K59" s="14">
        <f t="shared" si="0"/>
        <v>0.00347222222222221</v>
      </c>
      <c r="L59" s="14"/>
    </row>
    <row r="60" spans="1:12" ht="15.75">
      <c r="A60" s="1">
        <v>0.7131944444444445</v>
      </c>
      <c r="B60" s="2">
        <v>57</v>
      </c>
      <c r="C60" s="2">
        <v>3332</v>
      </c>
      <c r="D60" s="2">
        <v>1592</v>
      </c>
      <c r="E60" s="2">
        <v>2797</v>
      </c>
      <c r="F60" s="2">
        <v>86</v>
      </c>
      <c r="G60" s="2">
        <v>945</v>
      </c>
      <c r="H60" s="2">
        <v>665</v>
      </c>
      <c r="I60" s="2">
        <v>4</v>
      </c>
      <c r="J60" s="2">
        <v>6</v>
      </c>
      <c r="K60" s="14">
        <f t="shared" si="0"/>
        <v>0.00347222222222221</v>
      </c>
      <c r="L60" s="14"/>
    </row>
    <row r="61" spans="1:12" ht="15.75">
      <c r="A61" s="1">
        <v>0.717361111111111</v>
      </c>
      <c r="B61" s="2">
        <v>58</v>
      </c>
      <c r="C61" s="2">
        <v>2916</v>
      </c>
      <c r="D61" s="2">
        <v>103</v>
      </c>
      <c r="E61" s="2">
        <v>1543</v>
      </c>
      <c r="F61" s="2">
        <v>801</v>
      </c>
      <c r="G61" s="2">
        <v>408</v>
      </c>
      <c r="H61" s="2">
        <v>233</v>
      </c>
      <c r="I61" s="2">
        <v>0</v>
      </c>
      <c r="J61" s="2">
        <v>0</v>
      </c>
      <c r="K61" s="14">
        <f t="shared" si="0"/>
        <v>0.004166666666666541</v>
      </c>
      <c r="L61" s="14"/>
    </row>
    <row r="62" spans="1:12" ht="15.75">
      <c r="A62" s="1">
        <v>0.7215277777777778</v>
      </c>
      <c r="B62" s="2">
        <v>59</v>
      </c>
      <c r="C62" s="2">
        <v>1859</v>
      </c>
      <c r="D62" s="2">
        <v>108</v>
      </c>
      <c r="E62" s="2">
        <v>180</v>
      </c>
      <c r="F62" s="2">
        <v>2023</v>
      </c>
      <c r="G62" s="2">
        <v>1523</v>
      </c>
      <c r="H62" s="2">
        <v>3149</v>
      </c>
      <c r="I62" s="2">
        <v>1</v>
      </c>
      <c r="J62" s="2">
        <v>1</v>
      </c>
      <c r="K62" s="14">
        <f t="shared" si="0"/>
        <v>0.004166666666666763</v>
      </c>
      <c r="L62" s="14"/>
    </row>
    <row r="63" spans="1:12" ht="15.75">
      <c r="A63" s="1">
        <v>0.7256944444444445</v>
      </c>
      <c r="B63" s="2">
        <v>60</v>
      </c>
      <c r="C63" s="2">
        <v>21</v>
      </c>
      <c r="D63" s="2">
        <v>442</v>
      </c>
      <c r="E63" s="2">
        <v>1065</v>
      </c>
      <c r="F63" s="2">
        <v>2383</v>
      </c>
      <c r="G63" s="2">
        <v>2564</v>
      </c>
      <c r="H63" s="2">
        <v>1876</v>
      </c>
      <c r="I63" s="2">
        <v>6</v>
      </c>
      <c r="J63" s="2">
        <v>1</v>
      </c>
      <c r="K63" s="14">
        <f t="shared" si="0"/>
        <v>0.004166666666666763</v>
      </c>
      <c r="L63" s="14"/>
    </row>
    <row r="64" spans="1:12" ht="15.75">
      <c r="A64" s="1">
        <v>0.7298611111111111</v>
      </c>
      <c r="B64" s="2">
        <v>61</v>
      </c>
      <c r="C64" s="2">
        <v>1649</v>
      </c>
      <c r="D64" s="2">
        <v>1102</v>
      </c>
      <c r="E64" s="2">
        <v>3376</v>
      </c>
      <c r="F64" s="2">
        <v>1902</v>
      </c>
      <c r="G64" s="2">
        <v>744</v>
      </c>
      <c r="H64" s="2">
        <v>1612</v>
      </c>
      <c r="I64" s="2">
        <v>2</v>
      </c>
      <c r="J64" s="2">
        <v>7</v>
      </c>
      <c r="K64" s="14">
        <f t="shared" si="0"/>
        <v>0.004166666666666541</v>
      </c>
      <c r="L64" s="14"/>
    </row>
    <row r="65" spans="1:12" ht="15.75">
      <c r="A65" s="1">
        <v>0.7340277777777778</v>
      </c>
      <c r="B65" s="2">
        <v>62</v>
      </c>
      <c r="C65" s="2">
        <v>2152</v>
      </c>
      <c r="D65" s="2">
        <v>79</v>
      </c>
      <c r="E65" s="2">
        <v>1875</v>
      </c>
      <c r="F65" s="2">
        <v>2483</v>
      </c>
      <c r="G65" s="2">
        <v>1557</v>
      </c>
      <c r="H65" s="2">
        <v>168</v>
      </c>
      <c r="I65" s="2">
        <v>0</v>
      </c>
      <c r="J65" s="2">
        <v>1</v>
      </c>
      <c r="K65" s="14">
        <f t="shared" si="0"/>
        <v>0.004166666666666763</v>
      </c>
      <c r="L65" s="14"/>
    </row>
    <row r="66" spans="1:12" ht="15.75">
      <c r="A66" s="1">
        <v>0.40069444444444446</v>
      </c>
      <c r="B66" s="2">
        <v>63</v>
      </c>
      <c r="C66" s="2">
        <v>233</v>
      </c>
      <c r="D66" s="2">
        <v>945</v>
      </c>
      <c r="E66" s="2">
        <v>180</v>
      </c>
      <c r="F66" s="2">
        <v>108</v>
      </c>
      <c r="G66" s="2">
        <v>1369</v>
      </c>
      <c r="H66" s="2">
        <v>364</v>
      </c>
      <c r="I66" s="2">
        <v>7</v>
      </c>
      <c r="J66" s="2">
        <v>0</v>
      </c>
      <c r="K66" s="14"/>
      <c r="L66" s="14" t="s">
        <v>40</v>
      </c>
    </row>
    <row r="67" spans="1:12" ht="15.75">
      <c r="A67" s="1">
        <v>0.4048611111111111</v>
      </c>
      <c r="B67" s="2">
        <v>64</v>
      </c>
      <c r="C67" s="2">
        <v>86</v>
      </c>
      <c r="D67" s="2">
        <v>179</v>
      </c>
      <c r="E67" s="2">
        <v>1592</v>
      </c>
      <c r="F67" s="2">
        <v>69</v>
      </c>
      <c r="G67" s="2">
        <v>1543</v>
      </c>
      <c r="H67" s="2">
        <v>2757</v>
      </c>
      <c r="I67" s="2">
        <v>11</v>
      </c>
      <c r="J67" s="2">
        <v>6</v>
      </c>
      <c r="K67" s="14">
        <f t="shared" si="0"/>
        <v>0.004166666666666652</v>
      </c>
      <c r="L67" s="14"/>
    </row>
    <row r="68" spans="1:12" ht="15.75">
      <c r="A68" s="1">
        <v>0.4083333333333334</v>
      </c>
      <c r="B68" s="2">
        <v>65</v>
      </c>
      <c r="C68" s="2">
        <v>2797</v>
      </c>
      <c r="D68" s="2">
        <v>3242</v>
      </c>
      <c r="E68" s="2">
        <v>3164</v>
      </c>
      <c r="F68" s="2">
        <v>103</v>
      </c>
      <c r="G68" s="2">
        <v>2023</v>
      </c>
      <c r="H68" s="2">
        <v>442</v>
      </c>
      <c r="I68" s="2">
        <v>0</v>
      </c>
      <c r="J68" s="2">
        <v>4</v>
      </c>
      <c r="K68" s="14">
        <f t="shared" si="0"/>
        <v>0.0034722222222222654</v>
      </c>
      <c r="L68" s="14"/>
    </row>
    <row r="69" spans="1:12" ht="15.75">
      <c r="A69" s="1">
        <v>0.41180555555555554</v>
      </c>
      <c r="B69" s="2">
        <v>66</v>
      </c>
      <c r="C69" s="2">
        <v>3376</v>
      </c>
      <c r="D69" s="2">
        <v>1612</v>
      </c>
      <c r="E69" s="2">
        <v>2483</v>
      </c>
      <c r="F69" s="2">
        <v>386</v>
      </c>
      <c r="G69" s="2">
        <v>665</v>
      </c>
      <c r="H69" s="2">
        <v>1065</v>
      </c>
      <c r="I69" s="2">
        <v>4</v>
      </c>
      <c r="J69" s="2">
        <v>8</v>
      </c>
      <c r="K69" s="14">
        <f t="shared" si="0"/>
        <v>0.0034722222222221544</v>
      </c>
      <c r="L69" s="14"/>
    </row>
    <row r="70" spans="1:12" ht="15.75">
      <c r="A70" s="1">
        <v>0.4159722222222222</v>
      </c>
      <c r="B70" s="2">
        <v>67</v>
      </c>
      <c r="C70" s="2">
        <v>1649</v>
      </c>
      <c r="D70" s="2">
        <v>408</v>
      </c>
      <c r="E70" s="2">
        <v>1345</v>
      </c>
      <c r="F70" s="2">
        <v>1102</v>
      </c>
      <c r="G70" s="2">
        <v>1390</v>
      </c>
      <c r="H70" s="2">
        <v>3149</v>
      </c>
      <c r="I70" s="2">
        <v>2</v>
      </c>
      <c r="J70" s="2">
        <v>0</v>
      </c>
      <c r="K70" s="14">
        <f aca="true" t="shared" si="1" ref="K70:K93">A70-A69</f>
        <v>0.004166666666666652</v>
      </c>
      <c r="L70" s="14"/>
    </row>
    <row r="71" spans="1:12" ht="15.75">
      <c r="A71" s="1">
        <v>0.4201388888888889</v>
      </c>
      <c r="B71" s="2">
        <v>68</v>
      </c>
      <c r="C71" s="2">
        <v>2152</v>
      </c>
      <c r="D71" s="2">
        <v>1251</v>
      </c>
      <c r="E71" s="2">
        <v>1270</v>
      </c>
      <c r="F71" s="2">
        <v>2564</v>
      </c>
      <c r="G71" s="2">
        <v>1557</v>
      </c>
      <c r="H71" s="2">
        <v>21</v>
      </c>
      <c r="I71" s="2">
        <v>0</v>
      </c>
      <c r="J71" s="2">
        <v>0</v>
      </c>
      <c r="K71" s="14">
        <f t="shared" si="1"/>
        <v>0.004166666666666707</v>
      </c>
      <c r="L71" s="14"/>
    </row>
    <row r="72" spans="1:12" ht="15.75">
      <c r="A72" s="1">
        <f>(A73-A71)/2+A71</f>
        <v>0.43298611111111107</v>
      </c>
      <c r="B72" s="2">
        <v>69</v>
      </c>
      <c r="C72" s="2">
        <v>2916</v>
      </c>
      <c r="D72" s="2">
        <v>79</v>
      </c>
      <c r="E72" s="2">
        <v>2383</v>
      </c>
      <c r="F72" s="2">
        <v>1144</v>
      </c>
      <c r="G72" s="2">
        <v>3332</v>
      </c>
      <c r="H72" s="2">
        <v>1859</v>
      </c>
      <c r="I72" s="2">
        <v>0</v>
      </c>
      <c r="J72" s="2">
        <v>2</v>
      </c>
      <c r="K72" s="14">
        <f t="shared" si="1"/>
        <v>0.012847222222222177</v>
      </c>
      <c r="L72" s="14"/>
    </row>
    <row r="73" spans="1:12" ht="15.75">
      <c r="A73" s="1">
        <v>0.4458333333333333</v>
      </c>
      <c r="B73" s="2">
        <v>70</v>
      </c>
      <c r="C73" s="2">
        <v>1523</v>
      </c>
      <c r="D73" s="2">
        <v>1876</v>
      </c>
      <c r="E73" s="2">
        <v>801</v>
      </c>
      <c r="F73" s="2">
        <v>1875</v>
      </c>
      <c r="G73" s="2">
        <v>1902</v>
      </c>
      <c r="H73" s="2">
        <v>2425</v>
      </c>
      <c r="I73" s="2">
        <v>3</v>
      </c>
      <c r="J73" s="2">
        <v>6</v>
      </c>
      <c r="K73" s="14">
        <f t="shared" si="1"/>
        <v>0.012847222222222232</v>
      </c>
      <c r="L73" s="14"/>
    </row>
    <row r="74" spans="1:12" ht="15.75">
      <c r="A74" s="1">
        <v>0.4527777777777778</v>
      </c>
      <c r="B74" s="2">
        <v>71</v>
      </c>
      <c r="C74" s="2">
        <v>744</v>
      </c>
      <c r="D74" s="2">
        <v>118</v>
      </c>
      <c r="E74" s="2">
        <v>1345</v>
      </c>
      <c r="F74" s="2">
        <v>2729</v>
      </c>
      <c r="G74" s="2">
        <v>343</v>
      </c>
      <c r="H74" s="2">
        <v>945</v>
      </c>
      <c r="I74" s="2">
        <v>7</v>
      </c>
      <c r="J74" s="2">
        <v>3</v>
      </c>
      <c r="K74" s="14">
        <f t="shared" si="1"/>
        <v>0.006944444444444475</v>
      </c>
      <c r="L74" s="14"/>
    </row>
    <row r="75" spans="1:12" ht="15.75">
      <c r="A75" s="1">
        <v>0.45625</v>
      </c>
      <c r="B75" s="2">
        <v>72</v>
      </c>
      <c r="C75" s="2">
        <v>2564</v>
      </c>
      <c r="D75" s="2">
        <v>2757</v>
      </c>
      <c r="E75" s="2">
        <v>180</v>
      </c>
      <c r="F75" s="2">
        <v>665</v>
      </c>
      <c r="G75" s="2">
        <v>103</v>
      </c>
      <c r="H75" s="2">
        <v>1102</v>
      </c>
      <c r="I75" s="2">
        <v>4</v>
      </c>
      <c r="J75" s="2">
        <v>10</v>
      </c>
      <c r="K75" s="14">
        <f t="shared" si="1"/>
        <v>0.00347222222222221</v>
      </c>
      <c r="L75" s="14"/>
    </row>
    <row r="76" spans="1:12" ht="15.75">
      <c r="A76" s="1">
        <v>0.4611111111111111</v>
      </c>
      <c r="B76" s="2">
        <v>73</v>
      </c>
      <c r="C76" s="2">
        <v>442</v>
      </c>
      <c r="D76" s="2">
        <v>108</v>
      </c>
      <c r="E76" s="2">
        <v>1543</v>
      </c>
      <c r="F76" s="2">
        <v>2916</v>
      </c>
      <c r="G76" s="2">
        <v>1649</v>
      </c>
      <c r="H76" s="2">
        <v>1251</v>
      </c>
      <c r="I76" s="2">
        <v>0</v>
      </c>
      <c r="J76" s="2">
        <v>2</v>
      </c>
      <c r="K76" s="14">
        <f t="shared" si="1"/>
        <v>0.004861111111111094</v>
      </c>
      <c r="L76" s="14"/>
    </row>
    <row r="77" spans="1:12" ht="15.75">
      <c r="A77" s="1">
        <v>0.4840277777777778</v>
      </c>
      <c r="B77" s="2">
        <v>74</v>
      </c>
      <c r="C77" s="2">
        <v>179</v>
      </c>
      <c r="D77" s="2">
        <v>79</v>
      </c>
      <c r="E77" s="2">
        <v>69</v>
      </c>
      <c r="F77" s="2">
        <v>1390</v>
      </c>
      <c r="G77" s="2">
        <v>386</v>
      </c>
      <c r="H77" s="2">
        <v>21</v>
      </c>
      <c r="I77" s="2">
        <v>7</v>
      </c>
      <c r="J77" s="2">
        <v>1</v>
      </c>
      <c r="K77" s="14">
        <f t="shared" si="1"/>
        <v>0.022916666666666696</v>
      </c>
      <c r="L77" s="14"/>
    </row>
    <row r="78" spans="1:12" ht="15.75">
      <c r="A78" s="1">
        <v>0.4875</v>
      </c>
      <c r="B78" s="2">
        <v>75</v>
      </c>
      <c r="C78" s="2">
        <v>2729</v>
      </c>
      <c r="D78" s="2">
        <v>3242</v>
      </c>
      <c r="E78" s="2">
        <v>1557</v>
      </c>
      <c r="F78" s="2">
        <v>2483</v>
      </c>
      <c r="G78" s="2">
        <v>86</v>
      </c>
      <c r="H78" s="2">
        <v>2797</v>
      </c>
      <c r="I78" s="2">
        <v>3</v>
      </c>
      <c r="J78" s="2">
        <v>8</v>
      </c>
      <c r="K78" s="14">
        <f t="shared" si="1"/>
        <v>0.00347222222222221</v>
      </c>
      <c r="L78" s="14"/>
    </row>
    <row r="79" spans="1:12" ht="15.75">
      <c r="A79" s="1">
        <v>0.4895833333333333</v>
      </c>
      <c r="B79" s="2">
        <v>69</v>
      </c>
      <c r="C79" s="2">
        <v>2916</v>
      </c>
      <c r="D79" s="2">
        <v>79</v>
      </c>
      <c r="E79" s="2">
        <v>2383</v>
      </c>
      <c r="F79" s="2">
        <v>1144</v>
      </c>
      <c r="G79" s="2">
        <v>3332</v>
      </c>
      <c r="H79" s="2">
        <v>1859</v>
      </c>
      <c r="I79" s="2">
        <v>0</v>
      </c>
      <c r="J79" s="2">
        <v>2</v>
      </c>
      <c r="K79" s="14">
        <f t="shared" si="1"/>
        <v>0.002083333333333326</v>
      </c>
      <c r="L79" s="14" t="s">
        <v>45</v>
      </c>
    </row>
    <row r="80" spans="1:12" ht="15.75">
      <c r="A80" s="1">
        <v>0.49513888888888885</v>
      </c>
      <c r="B80" s="2">
        <v>76</v>
      </c>
      <c r="C80" s="2">
        <v>1902</v>
      </c>
      <c r="D80" s="2">
        <v>343</v>
      </c>
      <c r="E80" s="2">
        <v>1144</v>
      </c>
      <c r="F80" s="2">
        <v>1270</v>
      </c>
      <c r="G80" s="2">
        <v>1875</v>
      </c>
      <c r="H80" s="2">
        <v>1369</v>
      </c>
      <c r="I80" s="2">
        <v>7</v>
      </c>
      <c r="J80" s="2">
        <v>3</v>
      </c>
      <c r="K80" s="14">
        <f t="shared" si="1"/>
        <v>0.005555555555555536</v>
      </c>
      <c r="L80" s="14"/>
    </row>
    <row r="81" spans="1:12" ht="15.75">
      <c r="A81" s="1">
        <v>0.5</v>
      </c>
      <c r="B81" s="2">
        <v>77</v>
      </c>
      <c r="C81" s="2">
        <v>744</v>
      </c>
      <c r="D81" s="2">
        <v>1065</v>
      </c>
      <c r="E81" s="2">
        <v>168</v>
      </c>
      <c r="F81" s="2">
        <v>2425</v>
      </c>
      <c r="G81" s="2">
        <v>2383</v>
      </c>
      <c r="H81" s="2">
        <v>3149</v>
      </c>
      <c r="I81" s="2">
        <v>3</v>
      </c>
      <c r="J81" s="2">
        <v>0</v>
      </c>
      <c r="K81" s="14">
        <f t="shared" si="1"/>
        <v>0.004861111111111149</v>
      </c>
      <c r="L81" s="14"/>
    </row>
    <row r="82" spans="1:12" ht="15.75">
      <c r="A82" s="1">
        <v>0.5034722222222222</v>
      </c>
      <c r="B82" s="2">
        <v>78</v>
      </c>
      <c r="C82" s="2">
        <v>3164</v>
      </c>
      <c r="D82" s="2">
        <v>3332</v>
      </c>
      <c r="E82" s="2">
        <v>801</v>
      </c>
      <c r="F82" s="2">
        <v>364</v>
      </c>
      <c r="G82" s="2">
        <v>1612</v>
      </c>
      <c r="H82" s="2">
        <v>1523</v>
      </c>
      <c r="I82" s="2">
        <v>2</v>
      </c>
      <c r="J82" s="2">
        <v>5</v>
      </c>
      <c r="K82" s="14">
        <f t="shared" si="1"/>
        <v>0.00347222222222221</v>
      </c>
      <c r="L82" s="14"/>
    </row>
    <row r="83" spans="1:12" ht="15.75">
      <c r="A83" s="1">
        <v>0.5083333333333333</v>
      </c>
      <c r="B83" s="2">
        <v>79</v>
      </c>
      <c r="C83" s="2">
        <v>118</v>
      </c>
      <c r="D83" s="2">
        <v>1859</v>
      </c>
      <c r="E83" s="2">
        <v>1876</v>
      </c>
      <c r="F83" s="2">
        <v>408</v>
      </c>
      <c r="G83" s="2">
        <v>2152</v>
      </c>
      <c r="H83" s="2">
        <v>1592</v>
      </c>
      <c r="I83" s="2">
        <v>1</v>
      </c>
      <c r="J83" s="2">
        <v>3</v>
      </c>
      <c r="K83" s="14">
        <f t="shared" si="1"/>
        <v>0.004861111111111094</v>
      </c>
      <c r="L83" s="14"/>
    </row>
    <row r="84" spans="1:12" ht="15.75">
      <c r="A84" s="1">
        <v>0.513888888888889</v>
      </c>
      <c r="B84" s="2">
        <v>80</v>
      </c>
      <c r="C84" s="2">
        <v>3376</v>
      </c>
      <c r="D84" s="2">
        <v>2023</v>
      </c>
      <c r="E84" s="2">
        <v>2564</v>
      </c>
      <c r="F84" s="2">
        <v>233</v>
      </c>
      <c r="G84" s="2">
        <v>2757</v>
      </c>
      <c r="H84" s="2">
        <v>3242</v>
      </c>
      <c r="I84" s="2">
        <v>2</v>
      </c>
      <c r="J84" s="2">
        <v>0</v>
      </c>
      <c r="K84" s="14">
        <f t="shared" si="1"/>
        <v>0.005555555555555647</v>
      </c>
      <c r="L84" s="14"/>
    </row>
    <row r="85" spans="1:12" ht="15.75">
      <c r="A85" s="1">
        <v>0.5180555555555556</v>
      </c>
      <c r="B85" s="2">
        <v>81</v>
      </c>
      <c r="C85" s="2">
        <v>1251</v>
      </c>
      <c r="D85" s="2">
        <v>1065</v>
      </c>
      <c r="E85" s="2">
        <v>1875</v>
      </c>
      <c r="F85" s="2">
        <v>1649</v>
      </c>
      <c r="G85" s="2">
        <v>343</v>
      </c>
      <c r="H85" s="2">
        <v>2797</v>
      </c>
      <c r="I85" s="2">
        <v>1</v>
      </c>
      <c r="J85" s="2">
        <v>5</v>
      </c>
      <c r="K85" s="14">
        <f t="shared" si="1"/>
        <v>0.004166666666666652</v>
      </c>
      <c r="L85" s="14"/>
    </row>
    <row r="86" spans="1:12" ht="15.75">
      <c r="A86" s="1">
        <v>0.5236111111111111</v>
      </c>
      <c r="B86" s="2">
        <v>82</v>
      </c>
      <c r="C86" s="2">
        <v>179</v>
      </c>
      <c r="D86" s="2">
        <v>1557</v>
      </c>
      <c r="E86" s="2">
        <v>2383</v>
      </c>
      <c r="F86" s="2">
        <v>2916</v>
      </c>
      <c r="G86" s="2">
        <v>665</v>
      </c>
      <c r="H86" s="2">
        <v>364</v>
      </c>
      <c r="I86" s="2">
        <v>10</v>
      </c>
      <c r="J86" s="2">
        <v>4</v>
      </c>
      <c r="K86" s="14">
        <f t="shared" si="1"/>
        <v>0.005555555555555536</v>
      </c>
      <c r="L86" s="14"/>
    </row>
    <row r="87" spans="1:12" ht="15.75">
      <c r="A87" s="1">
        <v>0.5277777777777778</v>
      </c>
      <c r="B87" s="2">
        <v>83</v>
      </c>
      <c r="C87" s="2">
        <v>21</v>
      </c>
      <c r="D87" s="2">
        <v>108</v>
      </c>
      <c r="E87" s="2">
        <v>945</v>
      </c>
      <c r="F87" s="2">
        <v>1102</v>
      </c>
      <c r="G87" s="2">
        <v>2483</v>
      </c>
      <c r="H87" s="2">
        <v>801</v>
      </c>
      <c r="I87" s="2">
        <v>3</v>
      </c>
      <c r="J87" s="2">
        <v>5</v>
      </c>
      <c r="K87" s="14">
        <f t="shared" si="1"/>
        <v>0.004166666666666652</v>
      </c>
      <c r="L87" s="14"/>
    </row>
    <row r="88" spans="1:12" ht="15.75">
      <c r="A88" s="1">
        <v>0.5326388888888889</v>
      </c>
      <c r="B88" s="2">
        <v>84</v>
      </c>
      <c r="C88" s="2">
        <v>103</v>
      </c>
      <c r="D88" s="2">
        <v>3149</v>
      </c>
      <c r="E88" s="2">
        <v>1144</v>
      </c>
      <c r="F88" s="2">
        <v>2152</v>
      </c>
      <c r="G88" s="2">
        <v>386</v>
      </c>
      <c r="H88" s="2">
        <v>1523</v>
      </c>
      <c r="I88" s="2">
        <v>7</v>
      </c>
      <c r="J88" s="2">
        <v>3</v>
      </c>
      <c r="K88" s="14">
        <f t="shared" si="1"/>
        <v>0.004861111111111094</v>
      </c>
      <c r="L88" s="14"/>
    </row>
    <row r="89" spans="1:12" ht="15.75">
      <c r="A89" s="1">
        <v>0.5368055555555555</v>
      </c>
      <c r="B89" s="2">
        <v>85</v>
      </c>
      <c r="C89" s="2">
        <v>180</v>
      </c>
      <c r="D89" s="2">
        <v>744</v>
      </c>
      <c r="E89" s="2">
        <v>442</v>
      </c>
      <c r="F89" s="2">
        <v>168</v>
      </c>
      <c r="G89" s="2">
        <v>1345</v>
      </c>
      <c r="H89" s="2">
        <v>86</v>
      </c>
      <c r="I89" s="2">
        <v>4</v>
      </c>
      <c r="J89" s="2">
        <v>5</v>
      </c>
      <c r="K89" s="14">
        <f t="shared" si="1"/>
        <v>0.004166666666666652</v>
      </c>
      <c r="L89" s="14"/>
    </row>
    <row r="90" spans="1:12" ht="15.75">
      <c r="A90" s="1">
        <v>0.54375</v>
      </c>
      <c r="B90" s="2">
        <v>86</v>
      </c>
      <c r="C90" s="2">
        <v>1270</v>
      </c>
      <c r="D90" s="2">
        <v>3376</v>
      </c>
      <c r="E90" s="2">
        <v>233</v>
      </c>
      <c r="F90" s="2">
        <v>79</v>
      </c>
      <c r="G90" s="2">
        <v>1592</v>
      </c>
      <c r="H90" s="2">
        <v>3164</v>
      </c>
      <c r="I90" s="2">
        <v>1</v>
      </c>
      <c r="J90" s="2">
        <v>7</v>
      </c>
      <c r="K90" s="14">
        <f t="shared" si="1"/>
        <v>0.00694444444444442</v>
      </c>
      <c r="L90" s="14"/>
    </row>
    <row r="91" spans="1:12" ht="15.75">
      <c r="A91" s="1">
        <v>0.5479166666666667</v>
      </c>
      <c r="B91" s="2">
        <v>87</v>
      </c>
      <c r="C91" s="2">
        <v>2729</v>
      </c>
      <c r="D91" s="2">
        <v>1902</v>
      </c>
      <c r="E91" s="2">
        <v>3332</v>
      </c>
      <c r="F91" s="2">
        <v>408</v>
      </c>
      <c r="G91" s="2">
        <v>2425</v>
      </c>
      <c r="H91" s="2">
        <v>69</v>
      </c>
      <c r="I91" s="2">
        <v>8</v>
      </c>
      <c r="J91" s="2">
        <v>1</v>
      </c>
      <c r="K91" s="14">
        <f t="shared" si="1"/>
        <v>0.004166666666666763</v>
      </c>
      <c r="L91" s="14"/>
    </row>
    <row r="92" spans="1:12" ht="15.75">
      <c r="A92" s="1">
        <v>0.5520833333333334</v>
      </c>
      <c r="B92" s="2">
        <v>88</v>
      </c>
      <c r="C92" s="2">
        <v>2023</v>
      </c>
      <c r="D92" s="2">
        <v>1369</v>
      </c>
      <c r="E92" s="2">
        <v>1876</v>
      </c>
      <c r="F92" s="2">
        <v>1390</v>
      </c>
      <c r="G92" s="2">
        <v>1543</v>
      </c>
      <c r="H92" s="2">
        <v>118</v>
      </c>
      <c r="I92" s="2">
        <v>0</v>
      </c>
      <c r="J92" s="2">
        <v>2</v>
      </c>
      <c r="K92" s="14">
        <f t="shared" si="1"/>
        <v>0.004166666666666652</v>
      </c>
      <c r="L92" s="14"/>
    </row>
    <row r="93" spans="1:12" ht="15.75">
      <c r="A93" s="1">
        <v>0.5576388888888889</v>
      </c>
      <c r="B93" s="2">
        <v>89</v>
      </c>
      <c r="C93" s="2">
        <v>1859</v>
      </c>
      <c r="D93" s="2">
        <v>1557</v>
      </c>
      <c r="E93" s="2">
        <v>2757</v>
      </c>
      <c r="F93" s="2">
        <v>1612</v>
      </c>
      <c r="G93" s="2">
        <v>442</v>
      </c>
      <c r="H93" s="2">
        <v>343</v>
      </c>
      <c r="I93" s="2">
        <v>2</v>
      </c>
      <c r="J93" s="2">
        <v>7</v>
      </c>
      <c r="K93" s="14">
        <f t="shared" si="1"/>
        <v>0.005555555555555536</v>
      </c>
      <c r="L93" s="14"/>
    </row>
    <row r="94" spans="1:12" ht="15.75">
      <c r="A94" s="1"/>
      <c r="B94" s="2"/>
      <c r="C94" s="2"/>
      <c r="D94" s="2"/>
      <c r="E94" s="2"/>
      <c r="F94" s="2"/>
      <c r="G94" t="s">
        <v>128</v>
      </c>
      <c r="I94">
        <f>SUM(I13:I93)</f>
        <v>301</v>
      </c>
      <c r="J94">
        <f>SUM(J13:J93)</f>
        <v>291</v>
      </c>
      <c r="K94" s="14"/>
      <c r="L94" s="14">
        <f>(SUM(K3:K93))/(B93-3)</f>
        <v>0.00541828165374677</v>
      </c>
    </row>
    <row r="95" spans="1:11" ht="15.75">
      <c r="A95" s="5"/>
      <c r="G95" t="s">
        <v>129</v>
      </c>
      <c r="J95">
        <f>(I94+J94)/(93-2)/2</f>
        <v>3.2527472527472527</v>
      </c>
      <c r="K95" s="14"/>
    </row>
    <row r="96" spans="1:11" ht="15.75" customHeight="1">
      <c r="A96" s="117" t="s">
        <v>3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</row>
    <row r="97" spans="1:11" ht="31.5">
      <c r="A97" s="3" t="s">
        <v>4</v>
      </c>
      <c r="B97" s="3" t="s">
        <v>5</v>
      </c>
      <c r="C97" s="3" t="s">
        <v>6</v>
      </c>
      <c r="D97" s="3" t="s">
        <v>7</v>
      </c>
      <c r="E97" s="3" t="s">
        <v>8</v>
      </c>
      <c r="F97" s="3" t="s">
        <v>9</v>
      </c>
      <c r="G97" s="3" t="s">
        <v>10</v>
      </c>
      <c r="H97" s="3" t="s">
        <v>11</v>
      </c>
      <c r="I97" s="3" t="s">
        <v>12</v>
      </c>
      <c r="J97" s="3" t="s">
        <v>13</v>
      </c>
      <c r="K97" s="3" t="s">
        <v>14</v>
      </c>
    </row>
    <row r="98" spans="1:11" ht="15.75">
      <c r="A98" s="1">
        <v>0.6027777777777777</v>
      </c>
      <c r="B98" s="4" t="s">
        <v>15</v>
      </c>
      <c r="C98" s="2">
        <v>1</v>
      </c>
      <c r="D98" s="2">
        <v>1592</v>
      </c>
      <c r="E98" s="2">
        <v>179</v>
      </c>
      <c r="F98" s="2">
        <v>3164</v>
      </c>
      <c r="G98" s="2">
        <v>1557</v>
      </c>
      <c r="H98" s="2">
        <v>801</v>
      </c>
      <c r="I98" s="2">
        <v>79</v>
      </c>
      <c r="J98" s="2">
        <v>7</v>
      </c>
      <c r="K98" s="2">
        <v>7</v>
      </c>
    </row>
    <row r="99" spans="1:11" ht="15.75">
      <c r="A99" s="1">
        <v>0.6069444444444444</v>
      </c>
      <c r="B99" s="4" t="s">
        <v>16</v>
      </c>
      <c r="C99" s="2">
        <v>2</v>
      </c>
      <c r="D99" s="2">
        <v>343</v>
      </c>
      <c r="E99" s="2">
        <v>180</v>
      </c>
      <c r="F99" s="2">
        <v>1902</v>
      </c>
      <c r="G99" s="2">
        <v>69</v>
      </c>
      <c r="H99" s="2">
        <v>744</v>
      </c>
      <c r="I99" s="2">
        <v>1876</v>
      </c>
      <c r="J99" s="2">
        <v>7</v>
      </c>
      <c r="K99" s="2">
        <v>5</v>
      </c>
    </row>
    <row r="100" spans="1:11" ht="15.75">
      <c r="A100" s="1">
        <v>0.6194444444444445</v>
      </c>
      <c r="B100" s="4" t="s">
        <v>18</v>
      </c>
      <c r="C100" s="2">
        <v>4</v>
      </c>
      <c r="D100" s="2">
        <v>1251</v>
      </c>
      <c r="E100" s="2">
        <v>1612</v>
      </c>
      <c r="F100" s="2">
        <v>86</v>
      </c>
      <c r="G100" s="2">
        <v>945</v>
      </c>
      <c r="H100" s="2">
        <v>1649</v>
      </c>
      <c r="I100" s="2">
        <v>1345</v>
      </c>
      <c r="J100" s="2">
        <v>11</v>
      </c>
      <c r="K100" s="2">
        <v>5</v>
      </c>
    </row>
    <row r="101" spans="1:11" ht="15.75">
      <c r="A101" s="1">
        <v>0.6243055555555556</v>
      </c>
      <c r="B101" s="4" t="s">
        <v>19</v>
      </c>
      <c r="C101" s="2">
        <v>5</v>
      </c>
      <c r="D101" s="2">
        <v>1592</v>
      </c>
      <c r="E101" s="2">
        <v>3164</v>
      </c>
      <c r="F101" s="2">
        <v>179</v>
      </c>
      <c r="G101" s="2">
        <v>801</v>
      </c>
      <c r="H101" s="2">
        <v>79</v>
      </c>
      <c r="I101" s="2">
        <v>1557</v>
      </c>
      <c r="J101" s="2">
        <v>5</v>
      </c>
      <c r="K101" s="2">
        <v>6</v>
      </c>
    </row>
    <row r="102" spans="1:11" ht="15.75">
      <c r="A102" s="1">
        <v>0.6291666666666667</v>
      </c>
      <c r="B102" s="4" t="s">
        <v>20</v>
      </c>
      <c r="C102" s="2">
        <v>6</v>
      </c>
      <c r="D102" s="2">
        <v>1902</v>
      </c>
      <c r="E102" s="2">
        <v>343</v>
      </c>
      <c r="F102" s="2">
        <v>180</v>
      </c>
      <c r="G102" s="2">
        <v>744</v>
      </c>
      <c r="H102" s="2">
        <v>69</v>
      </c>
      <c r="I102" s="2">
        <v>1876</v>
      </c>
      <c r="J102" s="2">
        <v>7</v>
      </c>
      <c r="K102" s="2">
        <v>5</v>
      </c>
    </row>
    <row r="103" spans="1:11" ht="15.75">
      <c r="A103" s="1">
        <v>0.6333333333333333</v>
      </c>
      <c r="B103" s="4" t="s">
        <v>21</v>
      </c>
      <c r="C103" s="2">
        <v>7</v>
      </c>
      <c r="D103" s="2">
        <v>103</v>
      </c>
      <c r="E103" s="2">
        <v>1065</v>
      </c>
      <c r="F103" s="2">
        <v>2425</v>
      </c>
      <c r="G103" s="2">
        <v>386</v>
      </c>
      <c r="H103" s="2">
        <v>118</v>
      </c>
      <c r="I103" s="2">
        <v>665</v>
      </c>
      <c r="J103" s="2">
        <v>7</v>
      </c>
      <c r="K103" s="2">
        <v>7</v>
      </c>
    </row>
    <row r="104" spans="1:11" ht="15.75">
      <c r="A104" s="1">
        <v>0.638888888888889</v>
      </c>
      <c r="B104" s="4" t="s">
        <v>22</v>
      </c>
      <c r="C104" s="2">
        <v>8</v>
      </c>
      <c r="D104" s="2">
        <v>1612</v>
      </c>
      <c r="E104" s="2">
        <v>86</v>
      </c>
      <c r="F104" s="2">
        <v>1251</v>
      </c>
      <c r="G104" s="2">
        <v>1649</v>
      </c>
      <c r="H104" s="2">
        <v>1345</v>
      </c>
      <c r="I104" s="2">
        <v>945</v>
      </c>
      <c r="J104" s="2">
        <v>4</v>
      </c>
      <c r="K104" s="2">
        <v>2</v>
      </c>
    </row>
    <row r="105" spans="1:11" ht="15.75">
      <c r="A105" s="1">
        <v>0.6444444444444445</v>
      </c>
      <c r="B105" s="4" t="s">
        <v>35</v>
      </c>
      <c r="C105" s="2">
        <v>9</v>
      </c>
      <c r="D105" s="2">
        <v>179</v>
      </c>
      <c r="E105" s="2">
        <v>1592</v>
      </c>
      <c r="F105" s="2">
        <v>3164</v>
      </c>
      <c r="G105" s="2">
        <v>79</v>
      </c>
      <c r="H105" s="2">
        <v>1557</v>
      </c>
      <c r="I105" s="2">
        <v>801</v>
      </c>
      <c r="J105" s="2">
        <v>7</v>
      </c>
      <c r="K105" s="2">
        <v>8</v>
      </c>
    </row>
    <row r="106" spans="1:11" ht="15.75">
      <c r="A106" s="1">
        <v>0.6493055555555556</v>
      </c>
      <c r="B106" s="4" t="s">
        <v>37</v>
      </c>
      <c r="C106" s="2">
        <v>11</v>
      </c>
      <c r="D106" s="2">
        <v>103</v>
      </c>
      <c r="E106" s="2">
        <v>2425</v>
      </c>
      <c r="F106" s="2">
        <v>1065</v>
      </c>
      <c r="G106" s="2">
        <v>118</v>
      </c>
      <c r="H106" s="2">
        <v>665</v>
      </c>
      <c r="I106" s="2">
        <v>386</v>
      </c>
      <c r="J106" s="2">
        <v>6</v>
      </c>
      <c r="K106" s="2">
        <v>7</v>
      </c>
    </row>
    <row r="107" spans="1:11" ht="15.75">
      <c r="A107" s="1">
        <v>0.6576388888888889</v>
      </c>
      <c r="B107" s="4" t="s">
        <v>17</v>
      </c>
      <c r="C107" s="2">
        <v>3</v>
      </c>
      <c r="D107" s="2">
        <v>2425</v>
      </c>
      <c r="E107" s="2">
        <v>1065</v>
      </c>
      <c r="F107" s="2">
        <v>103</v>
      </c>
      <c r="G107" s="2">
        <v>118</v>
      </c>
      <c r="H107" s="2">
        <v>665</v>
      </c>
      <c r="I107" s="2">
        <v>386</v>
      </c>
      <c r="J107" s="2">
        <v>4</v>
      </c>
      <c r="K107" s="2">
        <v>5</v>
      </c>
    </row>
    <row r="108" spans="1:11" ht="15.75">
      <c r="A108" s="1">
        <v>0.6645833333333333</v>
      </c>
      <c r="B108" s="4" t="s">
        <v>24</v>
      </c>
      <c r="C108" s="2">
        <v>13</v>
      </c>
      <c r="D108" s="2">
        <v>1557</v>
      </c>
      <c r="E108" s="2">
        <v>79</v>
      </c>
      <c r="F108" s="2">
        <v>801</v>
      </c>
      <c r="G108" s="2">
        <v>343</v>
      </c>
      <c r="H108" s="2">
        <v>1902</v>
      </c>
      <c r="I108" s="2">
        <v>180</v>
      </c>
      <c r="J108" s="2">
        <v>6</v>
      </c>
      <c r="K108" s="2">
        <v>5</v>
      </c>
    </row>
    <row r="109" spans="1:11" ht="15.75">
      <c r="A109" s="1">
        <v>0.675</v>
      </c>
      <c r="B109" s="4" t="s">
        <v>25</v>
      </c>
      <c r="C109" s="2">
        <v>14</v>
      </c>
      <c r="D109" s="2">
        <v>665</v>
      </c>
      <c r="E109" s="2">
        <v>386</v>
      </c>
      <c r="F109" s="2">
        <v>118</v>
      </c>
      <c r="G109" s="2">
        <v>1251</v>
      </c>
      <c r="H109" s="2">
        <v>86</v>
      </c>
      <c r="I109" s="2">
        <v>1612</v>
      </c>
      <c r="J109" s="2">
        <v>4</v>
      </c>
      <c r="K109" s="2">
        <v>3</v>
      </c>
    </row>
    <row r="110" spans="1:11" ht="15.75">
      <c r="A110" s="1">
        <v>0.6805555555555555</v>
      </c>
      <c r="B110" s="4" t="s">
        <v>26</v>
      </c>
      <c r="C110" s="2">
        <v>15</v>
      </c>
      <c r="D110" s="2">
        <v>79</v>
      </c>
      <c r="E110" s="2">
        <v>1557</v>
      </c>
      <c r="F110" s="2">
        <v>801</v>
      </c>
      <c r="G110" s="2">
        <v>343</v>
      </c>
      <c r="H110" s="2">
        <v>1902</v>
      </c>
      <c r="I110" s="2">
        <v>180</v>
      </c>
      <c r="J110" s="2">
        <v>2</v>
      </c>
      <c r="K110" s="2">
        <v>4</v>
      </c>
    </row>
    <row r="111" spans="1:11" ht="15.75">
      <c r="A111" s="1">
        <v>0.6847222222222222</v>
      </c>
      <c r="B111" s="4" t="s">
        <v>27</v>
      </c>
      <c r="C111" s="2">
        <v>16</v>
      </c>
      <c r="D111" s="2">
        <v>118</v>
      </c>
      <c r="E111" s="2">
        <v>386</v>
      </c>
      <c r="F111" s="2">
        <v>665</v>
      </c>
      <c r="G111" s="2">
        <v>1251</v>
      </c>
      <c r="H111" s="2">
        <v>1612</v>
      </c>
      <c r="I111" s="2">
        <v>86</v>
      </c>
      <c r="J111" s="2">
        <v>4</v>
      </c>
      <c r="K111" s="2">
        <v>8</v>
      </c>
    </row>
    <row r="112" spans="1:11" ht="15.75">
      <c r="A112" s="1">
        <v>0.6923611111111111</v>
      </c>
      <c r="B112" s="4" t="s">
        <v>32</v>
      </c>
      <c r="C112" s="2">
        <v>17</v>
      </c>
      <c r="D112" s="2">
        <v>801</v>
      </c>
      <c r="E112" s="2">
        <v>79</v>
      </c>
      <c r="F112" s="2">
        <v>1557</v>
      </c>
      <c r="G112" s="2">
        <v>1902</v>
      </c>
      <c r="H112" s="2">
        <v>343</v>
      </c>
      <c r="I112" s="2">
        <v>180</v>
      </c>
      <c r="J112" s="2">
        <v>8</v>
      </c>
      <c r="K112" s="2">
        <v>5</v>
      </c>
    </row>
    <row r="113" spans="1:11" ht="15.75">
      <c r="A113" s="1">
        <v>0.7</v>
      </c>
      <c r="B113" s="4" t="s">
        <v>28</v>
      </c>
      <c r="C113" s="2">
        <v>18</v>
      </c>
      <c r="D113" s="2">
        <v>665</v>
      </c>
      <c r="E113" s="2">
        <v>386</v>
      </c>
      <c r="F113" s="2">
        <v>118</v>
      </c>
      <c r="G113" s="2">
        <v>86</v>
      </c>
      <c r="H113" s="2">
        <v>1251</v>
      </c>
      <c r="I113" s="2">
        <v>1612</v>
      </c>
      <c r="J113" s="2">
        <v>3</v>
      </c>
      <c r="K113" s="2">
        <v>7</v>
      </c>
    </row>
    <row r="114" spans="1:11" ht="15.75">
      <c r="A114" s="1">
        <v>0.7083333333333334</v>
      </c>
      <c r="B114" s="4" t="s">
        <v>29</v>
      </c>
      <c r="C114" s="2">
        <v>19</v>
      </c>
      <c r="D114" s="2">
        <v>801</v>
      </c>
      <c r="E114" s="2">
        <v>1557</v>
      </c>
      <c r="F114" s="2">
        <v>79</v>
      </c>
      <c r="G114" s="2">
        <v>1251</v>
      </c>
      <c r="H114" s="2">
        <v>86</v>
      </c>
      <c r="I114" s="2">
        <v>1612</v>
      </c>
      <c r="J114" s="2">
        <v>5</v>
      </c>
      <c r="K114" s="2">
        <v>5</v>
      </c>
    </row>
    <row r="115" spans="1:11" ht="15.75">
      <c r="A115" s="1">
        <v>0.7166666666666667</v>
      </c>
      <c r="B115" s="4" t="s">
        <v>30</v>
      </c>
      <c r="C115" s="2">
        <v>20</v>
      </c>
      <c r="D115" s="2">
        <v>1557</v>
      </c>
      <c r="E115" s="2">
        <v>801</v>
      </c>
      <c r="F115" s="2">
        <v>79</v>
      </c>
      <c r="G115" s="2">
        <v>1251</v>
      </c>
      <c r="H115" s="2">
        <v>1612</v>
      </c>
      <c r="I115" s="2">
        <v>86</v>
      </c>
      <c r="J115" s="2">
        <v>0</v>
      </c>
      <c r="K115" s="2">
        <v>5</v>
      </c>
    </row>
    <row r="116" spans="1:11" ht="15.75">
      <c r="A116" s="1">
        <v>0.7291666666666666</v>
      </c>
      <c r="B116" s="4" t="s">
        <v>33</v>
      </c>
      <c r="C116" s="2">
        <v>21</v>
      </c>
      <c r="D116" s="2">
        <v>1557</v>
      </c>
      <c r="E116" s="2">
        <v>79</v>
      </c>
      <c r="F116" s="2">
        <v>801</v>
      </c>
      <c r="G116" s="2">
        <v>86</v>
      </c>
      <c r="H116" s="2">
        <v>1251</v>
      </c>
      <c r="I116" s="2">
        <v>1612</v>
      </c>
      <c r="J116" s="2">
        <v>3</v>
      </c>
      <c r="K116" s="2">
        <v>5</v>
      </c>
    </row>
    <row r="117" spans="8:11" ht="15.75">
      <c r="H117" t="s">
        <v>128</v>
      </c>
      <c r="J117">
        <f>SUM(J98:J116)</f>
        <v>100</v>
      </c>
      <c r="K117" s="32">
        <f>SUM(K98:K116)</f>
        <v>104</v>
      </c>
    </row>
    <row r="118" spans="8:11" ht="15.75">
      <c r="H118" t="s">
        <v>129</v>
      </c>
      <c r="K118">
        <f>(J117+K117)/(116-97)/2</f>
        <v>5.368421052631579</v>
      </c>
    </row>
  </sheetData>
  <sheetProtection/>
  <mergeCells count="2">
    <mergeCell ref="A1:J1"/>
    <mergeCell ref="A96:K9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85"/>
  <sheetViews>
    <sheetView zoomScalePageLayoutView="0" workbookViewId="0" topLeftCell="A53">
      <selection activeCell="B85" sqref="B85:C85"/>
    </sheetView>
  </sheetViews>
  <sheetFormatPr defaultColWidth="8.875" defaultRowHeight="15.75"/>
  <sheetData>
    <row r="1" spans="1:10" ht="15.75" customHeight="1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1" ht="31.5">
      <c r="A2" s="3" t="s">
        <v>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11" t="s">
        <v>39</v>
      </c>
    </row>
    <row r="3" spans="1:13" ht="15.75">
      <c r="A3" s="1">
        <f>A4-K5</f>
        <v>0.4118055555555556</v>
      </c>
      <c r="B3" s="2">
        <v>1</v>
      </c>
      <c r="C3" s="2">
        <v>2877</v>
      </c>
      <c r="D3" s="2">
        <v>3280</v>
      </c>
      <c r="E3" s="2">
        <v>358</v>
      </c>
      <c r="F3" s="2">
        <v>2791</v>
      </c>
      <c r="G3" s="2">
        <v>195</v>
      </c>
      <c r="H3" s="2">
        <v>3125</v>
      </c>
      <c r="I3" s="2">
        <v>4</v>
      </c>
      <c r="J3" s="2">
        <v>3</v>
      </c>
      <c r="K3" s="12"/>
      <c r="L3" t="s">
        <v>41</v>
      </c>
      <c r="M3" t="s">
        <v>45</v>
      </c>
    </row>
    <row r="4" spans="1:12" ht="15.75">
      <c r="A4" s="1">
        <v>0.4173611111111111</v>
      </c>
      <c r="B4" s="2">
        <v>2</v>
      </c>
      <c r="C4" s="2">
        <v>20</v>
      </c>
      <c r="D4" s="2">
        <v>3205</v>
      </c>
      <c r="E4" s="2">
        <v>1735</v>
      </c>
      <c r="F4" s="2">
        <v>839</v>
      </c>
      <c r="G4" s="2">
        <v>2621</v>
      </c>
      <c r="H4" s="2">
        <v>230</v>
      </c>
      <c r="I4" s="2">
        <v>3</v>
      </c>
      <c r="J4" s="2">
        <v>2</v>
      </c>
      <c r="K4" s="14">
        <f>A4-A3</f>
        <v>0.005555555555555536</v>
      </c>
      <c r="L4" s="14"/>
    </row>
    <row r="5" spans="1:12" ht="15.75">
      <c r="A5" s="1">
        <v>0.42291666666666666</v>
      </c>
      <c r="B5" s="2">
        <v>3</v>
      </c>
      <c r="C5" s="2">
        <v>2104</v>
      </c>
      <c r="D5" s="2">
        <v>2523</v>
      </c>
      <c r="E5" s="2">
        <v>2079</v>
      </c>
      <c r="F5" s="2">
        <v>172</v>
      </c>
      <c r="G5" s="2">
        <v>1995</v>
      </c>
      <c r="H5" s="2">
        <v>716</v>
      </c>
      <c r="I5" s="2">
        <v>0</v>
      </c>
      <c r="J5" s="2">
        <v>1</v>
      </c>
      <c r="K5" s="14">
        <f aca="true" t="shared" si="0" ref="K5:K61">A5-A4</f>
        <v>0.005555555555555536</v>
      </c>
      <c r="L5" s="14"/>
    </row>
    <row r="6" spans="1:12" ht="15.75">
      <c r="A6" s="1">
        <v>0.4298611111111111</v>
      </c>
      <c r="B6" s="2">
        <v>4</v>
      </c>
      <c r="C6" s="2">
        <v>348</v>
      </c>
      <c r="D6" s="2">
        <v>1124</v>
      </c>
      <c r="E6" s="2">
        <v>3273</v>
      </c>
      <c r="F6" s="2">
        <v>529</v>
      </c>
      <c r="G6" s="2">
        <v>190</v>
      </c>
      <c r="H6" s="2">
        <v>1687</v>
      </c>
      <c r="I6" s="2">
        <v>0</v>
      </c>
      <c r="J6" s="2">
        <v>0</v>
      </c>
      <c r="K6" s="14">
        <f t="shared" si="0"/>
        <v>0.00694444444444442</v>
      </c>
      <c r="L6" s="14"/>
    </row>
    <row r="7" spans="1:12" ht="15.75">
      <c r="A7" s="1">
        <v>0.43472222222222223</v>
      </c>
      <c r="B7" s="2">
        <v>5</v>
      </c>
      <c r="C7" s="2">
        <v>2370</v>
      </c>
      <c r="D7" s="2">
        <v>571</v>
      </c>
      <c r="E7" s="2">
        <v>157</v>
      </c>
      <c r="F7" s="2">
        <v>663</v>
      </c>
      <c r="G7" s="2">
        <v>228</v>
      </c>
      <c r="H7" s="2">
        <v>20</v>
      </c>
      <c r="I7" s="2">
        <v>0</v>
      </c>
      <c r="J7" s="2">
        <v>2</v>
      </c>
      <c r="K7" s="14">
        <f t="shared" si="0"/>
        <v>0.004861111111111149</v>
      </c>
      <c r="L7" s="14"/>
    </row>
    <row r="8" spans="1:12" ht="15.75">
      <c r="A8" s="1">
        <v>0.44027777777777777</v>
      </c>
      <c r="B8" s="2">
        <v>6</v>
      </c>
      <c r="C8" s="2">
        <v>1687</v>
      </c>
      <c r="D8" s="2">
        <v>1995</v>
      </c>
      <c r="E8" s="2">
        <v>1124</v>
      </c>
      <c r="F8" s="2">
        <v>2104</v>
      </c>
      <c r="G8" s="2">
        <v>2877</v>
      </c>
      <c r="H8" s="2">
        <v>230</v>
      </c>
      <c r="I8" s="2">
        <v>2</v>
      </c>
      <c r="J8" s="2">
        <v>5</v>
      </c>
      <c r="K8" s="14">
        <f t="shared" si="0"/>
        <v>0.005555555555555536</v>
      </c>
      <c r="L8" s="14"/>
    </row>
    <row r="9" spans="1:12" ht="15.75">
      <c r="A9" s="1">
        <v>0.4458333333333333</v>
      </c>
      <c r="B9" s="2">
        <v>7</v>
      </c>
      <c r="C9" s="2">
        <v>2791</v>
      </c>
      <c r="D9" s="2">
        <v>172</v>
      </c>
      <c r="E9" s="2">
        <v>3205</v>
      </c>
      <c r="F9" s="2">
        <v>3273</v>
      </c>
      <c r="G9" s="2">
        <v>529</v>
      </c>
      <c r="H9" s="2">
        <v>157</v>
      </c>
      <c r="I9" s="2">
        <v>1</v>
      </c>
      <c r="J9" s="2">
        <v>1</v>
      </c>
      <c r="K9" s="14">
        <f t="shared" si="0"/>
        <v>0.005555555555555536</v>
      </c>
      <c r="L9" s="14"/>
    </row>
    <row r="10" spans="1:12" ht="15.75">
      <c r="A10" s="1">
        <v>0.45069444444444445</v>
      </c>
      <c r="B10" s="2">
        <v>8</v>
      </c>
      <c r="C10" s="2">
        <v>228</v>
      </c>
      <c r="D10" s="2">
        <v>195</v>
      </c>
      <c r="E10" s="2">
        <v>2079</v>
      </c>
      <c r="F10" s="2">
        <v>663</v>
      </c>
      <c r="G10" s="2">
        <v>839</v>
      </c>
      <c r="H10" s="2">
        <v>348</v>
      </c>
      <c r="I10" s="2">
        <v>1</v>
      </c>
      <c r="J10" s="2">
        <v>1</v>
      </c>
      <c r="K10" s="14">
        <f t="shared" si="0"/>
        <v>0.004861111111111149</v>
      </c>
      <c r="L10" s="14"/>
    </row>
    <row r="11" spans="1:12" ht="15.75">
      <c r="A11" s="1">
        <v>0.45694444444444443</v>
      </c>
      <c r="B11" s="2">
        <v>9</v>
      </c>
      <c r="C11" s="2">
        <v>2523</v>
      </c>
      <c r="D11" s="2">
        <v>2621</v>
      </c>
      <c r="E11" s="2">
        <v>716</v>
      </c>
      <c r="F11" s="2">
        <v>2370</v>
      </c>
      <c r="G11" s="2">
        <v>3125</v>
      </c>
      <c r="H11" s="2">
        <v>190</v>
      </c>
      <c r="I11" s="2">
        <v>0</v>
      </c>
      <c r="J11" s="2">
        <v>5</v>
      </c>
      <c r="K11" s="14">
        <f t="shared" si="0"/>
        <v>0.006249999999999978</v>
      </c>
      <c r="L11" s="14"/>
    </row>
    <row r="12" spans="1:12" ht="15.75">
      <c r="A12" s="1">
        <v>0.4618055555555556</v>
      </c>
      <c r="B12" s="2">
        <v>10</v>
      </c>
      <c r="C12" s="2">
        <v>571</v>
      </c>
      <c r="D12" s="2">
        <v>358</v>
      </c>
      <c r="E12" s="2">
        <v>2079</v>
      </c>
      <c r="F12" s="2">
        <v>3280</v>
      </c>
      <c r="G12" s="2">
        <v>1735</v>
      </c>
      <c r="H12" s="2">
        <v>2104</v>
      </c>
      <c r="I12" s="2">
        <v>0</v>
      </c>
      <c r="J12" s="2">
        <v>3</v>
      </c>
      <c r="K12" s="14">
        <f t="shared" si="0"/>
        <v>0.004861111111111149</v>
      </c>
      <c r="L12" s="14"/>
    </row>
    <row r="13" spans="1:12" ht="15.75">
      <c r="A13" s="1">
        <v>0.4680555555555555</v>
      </c>
      <c r="B13" s="2">
        <v>11</v>
      </c>
      <c r="C13" s="2">
        <v>529</v>
      </c>
      <c r="D13" s="2">
        <v>2523</v>
      </c>
      <c r="E13" s="2">
        <v>2370</v>
      </c>
      <c r="F13" s="2">
        <v>3205</v>
      </c>
      <c r="G13" s="2">
        <v>1124</v>
      </c>
      <c r="H13" s="2">
        <v>3125</v>
      </c>
      <c r="I13" s="2">
        <v>2</v>
      </c>
      <c r="J13" s="2">
        <v>0</v>
      </c>
      <c r="K13" s="14">
        <f t="shared" si="0"/>
        <v>0.006249999999999922</v>
      </c>
      <c r="L13" s="14"/>
    </row>
    <row r="14" spans="1:12" ht="15.75">
      <c r="A14" s="1">
        <v>0.4708333333333334</v>
      </c>
      <c r="B14" s="2">
        <v>12</v>
      </c>
      <c r="C14" s="2">
        <v>20</v>
      </c>
      <c r="D14" s="2">
        <v>190</v>
      </c>
      <c r="E14" s="2">
        <v>716</v>
      </c>
      <c r="F14" s="2">
        <v>571</v>
      </c>
      <c r="G14" s="2">
        <v>3273</v>
      </c>
      <c r="H14" s="2">
        <v>172</v>
      </c>
      <c r="I14" s="2">
        <v>3</v>
      </c>
      <c r="J14" s="2">
        <v>0</v>
      </c>
      <c r="K14" s="14">
        <f t="shared" si="0"/>
        <v>0.002777777777777879</v>
      </c>
      <c r="L14" s="14"/>
    </row>
    <row r="15" spans="1:12" ht="15.75">
      <c r="A15" s="1">
        <v>0.4770833333333333</v>
      </c>
      <c r="B15" s="2">
        <v>13</v>
      </c>
      <c r="C15" s="2">
        <v>839</v>
      </c>
      <c r="D15" s="2">
        <v>2877</v>
      </c>
      <c r="E15" s="2">
        <v>195</v>
      </c>
      <c r="F15" s="2">
        <v>358</v>
      </c>
      <c r="G15" s="2">
        <v>230</v>
      </c>
      <c r="H15" s="2">
        <v>663</v>
      </c>
      <c r="I15" s="2">
        <v>2</v>
      </c>
      <c r="J15" s="2">
        <v>3</v>
      </c>
      <c r="K15" s="14">
        <f t="shared" si="0"/>
        <v>0.006249999999999922</v>
      </c>
      <c r="L15" s="14"/>
    </row>
    <row r="16" spans="1:12" ht="15.75">
      <c r="A16" s="1">
        <v>0.48125</v>
      </c>
      <c r="B16" s="2">
        <v>14</v>
      </c>
      <c r="C16" s="2">
        <v>3280</v>
      </c>
      <c r="D16" s="2">
        <v>348</v>
      </c>
      <c r="E16" s="2">
        <v>1687</v>
      </c>
      <c r="F16" s="2">
        <v>1735</v>
      </c>
      <c r="G16" s="2">
        <v>1995</v>
      </c>
      <c r="H16" s="2">
        <v>157</v>
      </c>
      <c r="I16" s="2">
        <v>5</v>
      </c>
      <c r="J16" s="2">
        <v>2</v>
      </c>
      <c r="K16" s="14">
        <f t="shared" si="0"/>
        <v>0.004166666666666707</v>
      </c>
      <c r="L16" s="14"/>
    </row>
    <row r="17" spans="1:12" ht="15.75">
      <c r="A17" s="1">
        <v>0.4861111111111111</v>
      </c>
      <c r="B17" s="2">
        <v>15</v>
      </c>
      <c r="C17" s="2">
        <v>228</v>
      </c>
      <c r="D17" s="2">
        <v>2621</v>
      </c>
      <c r="E17" s="2">
        <v>3205</v>
      </c>
      <c r="F17" s="2">
        <v>2791</v>
      </c>
      <c r="G17" s="2">
        <v>230</v>
      </c>
      <c r="H17" s="2">
        <v>2079</v>
      </c>
      <c r="I17" s="2">
        <v>2</v>
      </c>
      <c r="J17" s="2">
        <v>3</v>
      </c>
      <c r="K17" s="14">
        <f t="shared" si="0"/>
        <v>0.004861111111111094</v>
      </c>
      <c r="L17" s="14"/>
    </row>
    <row r="18" spans="1:12" ht="15.75">
      <c r="A18" s="1">
        <v>0.4909722222222222</v>
      </c>
      <c r="B18" s="2">
        <v>16</v>
      </c>
      <c r="C18" s="2">
        <v>20</v>
      </c>
      <c r="D18" s="2">
        <v>529</v>
      </c>
      <c r="E18" s="2">
        <v>1124</v>
      </c>
      <c r="F18" s="2">
        <v>2523</v>
      </c>
      <c r="G18" s="2">
        <v>195</v>
      </c>
      <c r="H18" s="2">
        <v>663</v>
      </c>
      <c r="I18" s="2">
        <v>0</v>
      </c>
      <c r="J18" s="2">
        <v>3</v>
      </c>
      <c r="K18" s="14">
        <f t="shared" si="0"/>
        <v>0.004861111111111094</v>
      </c>
      <c r="L18" s="14"/>
    </row>
    <row r="19" spans="1:12" ht="15.75">
      <c r="A19" s="1">
        <v>0.4979166666666666</v>
      </c>
      <c r="B19" s="2">
        <v>17</v>
      </c>
      <c r="C19" s="2">
        <v>228</v>
      </c>
      <c r="D19" s="2">
        <v>2877</v>
      </c>
      <c r="E19" s="2">
        <v>348</v>
      </c>
      <c r="F19" s="2">
        <v>1995</v>
      </c>
      <c r="G19" s="2">
        <v>571</v>
      </c>
      <c r="H19" s="2">
        <v>2621</v>
      </c>
      <c r="I19" s="2">
        <v>0</v>
      </c>
      <c r="J19" s="2">
        <v>0</v>
      </c>
      <c r="K19" s="14">
        <f t="shared" si="0"/>
        <v>0.00694444444444442</v>
      </c>
      <c r="L19" s="14"/>
    </row>
    <row r="20" spans="1:12" ht="15.75">
      <c r="A20" s="1">
        <v>0.5034722222222222</v>
      </c>
      <c r="B20" s="2">
        <v>18</v>
      </c>
      <c r="C20" s="2">
        <v>2791</v>
      </c>
      <c r="D20" s="2">
        <v>1735</v>
      </c>
      <c r="E20" s="2">
        <v>2370</v>
      </c>
      <c r="F20" s="2">
        <v>839</v>
      </c>
      <c r="G20" s="2">
        <v>716</v>
      </c>
      <c r="H20" s="2">
        <v>1687</v>
      </c>
      <c r="I20" s="2">
        <v>7</v>
      </c>
      <c r="J20" s="2">
        <v>0</v>
      </c>
      <c r="K20" s="14">
        <f t="shared" si="0"/>
        <v>0.005555555555555591</v>
      </c>
      <c r="L20" s="14"/>
    </row>
    <row r="21" spans="1:12" ht="15.75">
      <c r="A21" s="1">
        <v>0.5083333333333333</v>
      </c>
      <c r="B21" s="2">
        <v>19</v>
      </c>
      <c r="C21" s="2">
        <v>358</v>
      </c>
      <c r="D21" s="2">
        <v>3125</v>
      </c>
      <c r="E21" s="2">
        <v>3273</v>
      </c>
      <c r="F21" s="2">
        <v>157</v>
      </c>
      <c r="G21" s="2">
        <v>172</v>
      </c>
      <c r="H21" s="2">
        <v>190</v>
      </c>
      <c r="I21" s="2">
        <v>1</v>
      </c>
      <c r="J21" s="2">
        <v>3</v>
      </c>
      <c r="K21" s="14">
        <f t="shared" si="0"/>
        <v>0.004861111111111094</v>
      </c>
      <c r="L21" s="14"/>
    </row>
    <row r="22" spans="1:12" ht="15.75">
      <c r="A22" s="1">
        <v>0.5125</v>
      </c>
      <c r="B22" s="2">
        <v>1</v>
      </c>
      <c r="C22" s="2">
        <v>2877</v>
      </c>
      <c r="D22" s="2">
        <v>3280</v>
      </c>
      <c r="E22" s="2">
        <v>358</v>
      </c>
      <c r="F22" s="2">
        <v>2791</v>
      </c>
      <c r="G22" s="2">
        <v>195</v>
      </c>
      <c r="H22" s="2">
        <v>3125</v>
      </c>
      <c r="I22" s="2">
        <v>4</v>
      </c>
      <c r="J22" s="2">
        <v>3</v>
      </c>
      <c r="K22" s="14">
        <f t="shared" si="0"/>
        <v>0.004166666666666652</v>
      </c>
      <c r="L22" s="14" t="s">
        <v>45</v>
      </c>
    </row>
    <row r="23" spans="1:12" ht="15.75">
      <c r="A23" s="1">
        <v>0.5506944444444445</v>
      </c>
      <c r="B23" s="2">
        <v>20</v>
      </c>
      <c r="C23" s="2">
        <v>2104</v>
      </c>
      <c r="D23" s="2">
        <v>3205</v>
      </c>
      <c r="E23" s="2">
        <v>348</v>
      </c>
      <c r="F23" s="2">
        <v>3280</v>
      </c>
      <c r="G23" s="2">
        <v>228</v>
      </c>
      <c r="H23" s="2">
        <v>230</v>
      </c>
      <c r="I23" s="2">
        <v>1</v>
      </c>
      <c r="J23" s="2">
        <v>8</v>
      </c>
      <c r="K23" s="14"/>
      <c r="L23" s="14" t="s">
        <v>46</v>
      </c>
    </row>
    <row r="24" spans="1:12" ht="15.75">
      <c r="A24" s="1">
        <v>0.5576388888888889</v>
      </c>
      <c r="B24" s="2">
        <v>21</v>
      </c>
      <c r="C24" s="2">
        <v>571</v>
      </c>
      <c r="D24" s="2">
        <v>1687</v>
      </c>
      <c r="E24" s="2">
        <v>3125</v>
      </c>
      <c r="F24" s="2">
        <v>172</v>
      </c>
      <c r="G24" s="2">
        <v>529</v>
      </c>
      <c r="H24" s="2">
        <v>1735</v>
      </c>
      <c r="I24" s="2">
        <v>2</v>
      </c>
      <c r="J24" s="2">
        <v>3</v>
      </c>
      <c r="K24" s="14">
        <f t="shared" si="0"/>
        <v>0.00694444444444442</v>
      </c>
      <c r="L24" s="14"/>
    </row>
    <row r="25" spans="1:12" ht="15.75">
      <c r="A25" s="1">
        <v>0.5611111111111111</v>
      </c>
      <c r="B25" s="2">
        <v>22</v>
      </c>
      <c r="C25" s="2">
        <v>3280</v>
      </c>
      <c r="D25" s="2">
        <v>1995</v>
      </c>
      <c r="E25" s="2">
        <v>663</v>
      </c>
      <c r="F25" s="2">
        <v>2791</v>
      </c>
      <c r="G25" s="2">
        <v>1124</v>
      </c>
      <c r="H25" s="2">
        <v>839</v>
      </c>
      <c r="I25" s="2">
        <v>3</v>
      </c>
      <c r="J25" s="2">
        <v>0</v>
      </c>
      <c r="K25" s="14">
        <f t="shared" si="0"/>
        <v>0.00347222222222221</v>
      </c>
      <c r="L25" s="14"/>
    </row>
    <row r="26" spans="1:12" ht="15.75">
      <c r="A26" s="1">
        <v>0.5659722222222222</v>
      </c>
      <c r="B26" s="2">
        <v>23</v>
      </c>
      <c r="C26" s="2">
        <v>195</v>
      </c>
      <c r="D26" s="2">
        <v>2621</v>
      </c>
      <c r="E26" s="2">
        <v>2104</v>
      </c>
      <c r="F26" s="2">
        <v>716</v>
      </c>
      <c r="G26" s="2">
        <v>2370</v>
      </c>
      <c r="H26" s="2">
        <v>3273</v>
      </c>
      <c r="I26" s="2">
        <v>5</v>
      </c>
      <c r="J26" s="2">
        <v>4</v>
      </c>
      <c r="K26" s="14">
        <f t="shared" si="0"/>
        <v>0.004861111111111094</v>
      </c>
      <c r="L26" s="14"/>
    </row>
    <row r="27" spans="1:12" ht="15.75">
      <c r="A27" s="1">
        <v>0.5722222222222222</v>
      </c>
      <c r="B27" s="2">
        <v>24</v>
      </c>
      <c r="C27" s="2">
        <v>190</v>
      </c>
      <c r="D27" s="2">
        <v>157</v>
      </c>
      <c r="E27" s="2">
        <v>2079</v>
      </c>
      <c r="F27" s="2">
        <v>2523</v>
      </c>
      <c r="G27" s="2">
        <v>2877</v>
      </c>
      <c r="H27" s="2">
        <v>20</v>
      </c>
      <c r="I27" s="2">
        <v>2</v>
      </c>
      <c r="J27" s="2">
        <v>1</v>
      </c>
      <c r="K27" s="14">
        <f t="shared" si="0"/>
        <v>0.006249999999999978</v>
      </c>
      <c r="L27" s="14"/>
    </row>
    <row r="28" spans="1:12" ht="15.75">
      <c r="A28" s="1">
        <v>0.576388888888889</v>
      </c>
      <c r="B28" s="2">
        <v>25</v>
      </c>
      <c r="C28" s="2">
        <v>358</v>
      </c>
      <c r="D28" s="2">
        <v>228</v>
      </c>
      <c r="E28" s="2">
        <v>2370</v>
      </c>
      <c r="F28" s="2">
        <v>195</v>
      </c>
      <c r="G28" s="2">
        <v>1124</v>
      </c>
      <c r="H28" s="2">
        <v>571</v>
      </c>
      <c r="I28" s="2">
        <v>1</v>
      </c>
      <c r="J28" s="2">
        <v>3</v>
      </c>
      <c r="K28" s="14">
        <f t="shared" si="0"/>
        <v>0.004166666666666763</v>
      </c>
      <c r="L28" s="14"/>
    </row>
    <row r="29" spans="1:12" ht="15.75">
      <c r="A29" s="1">
        <v>0.5826388888888888</v>
      </c>
      <c r="B29" s="2">
        <v>26</v>
      </c>
      <c r="C29" s="2">
        <v>190</v>
      </c>
      <c r="D29" s="2">
        <v>839</v>
      </c>
      <c r="E29" s="2">
        <v>1995</v>
      </c>
      <c r="F29" s="2">
        <v>3125</v>
      </c>
      <c r="G29" s="2">
        <v>3280</v>
      </c>
      <c r="H29" s="2">
        <v>2079</v>
      </c>
      <c r="I29" s="2">
        <v>3</v>
      </c>
      <c r="J29" s="2">
        <v>4</v>
      </c>
      <c r="K29" s="14">
        <f t="shared" si="0"/>
        <v>0.006249999999999867</v>
      </c>
      <c r="L29" s="14"/>
    </row>
    <row r="30" spans="1:12" ht="15.75">
      <c r="A30" s="1">
        <v>0.5881944444444445</v>
      </c>
      <c r="B30" s="2">
        <v>27</v>
      </c>
      <c r="C30" s="2">
        <v>20</v>
      </c>
      <c r="D30" s="2">
        <v>172</v>
      </c>
      <c r="E30" s="2">
        <v>348</v>
      </c>
      <c r="F30" s="2">
        <v>2877</v>
      </c>
      <c r="G30" s="2">
        <v>3273</v>
      </c>
      <c r="H30" s="2">
        <v>3205</v>
      </c>
      <c r="I30" s="2">
        <v>6</v>
      </c>
      <c r="J30" s="2">
        <v>1</v>
      </c>
      <c r="K30" s="14">
        <f t="shared" si="0"/>
        <v>0.005555555555555647</v>
      </c>
      <c r="L30" s="14"/>
    </row>
    <row r="31" spans="1:12" ht="15.75">
      <c r="A31" s="1">
        <v>0.5923611111111111</v>
      </c>
      <c r="B31" s="2">
        <v>28</v>
      </c>
      <c r="C31" s="2">
        <v>2104</v>
      </c>
      <c r="D31" s="2">
        <v>529</v>
      </c>
      <c r="E31" s="2">
        <v>663</v>
      </c>
      <c r="F31" s="2">
        <v>1687</v>
      </c>
      <c r="G31" s="2">
        <v>2621</v>
      </c>
      <c r="H31" s="2">
        <v>358</v>
      </c>
      <c r="I31" s="2">
        <v>0</v>
      </c>
      <c r="J31" s="2">
        <v>3</v>
      </c>
      <c r="K31" s="14">
        <f t="shared" si="0"/>
        <v>0.004166666666666652</v>
      </c>
      <c r="L31" s="14"/>
    </row>
    <row r="32" spans="1:12" ht="15.75">
      <c r="A32" s="1">
        <v>0.5979166666666667</v>
      </c>
      <c r="B32" s="2">
        <v>29</v>
      </c>
      <c r="C32" s="2">
        <v>157</v>
      </c>
      <c r="D32" s="2">
        <v>716</v>
      </c>
      <c r="E32" s="2">
        <v>2791</v>
      </c>
      <c r="F32" s="2">
        <v>2523</v>
      </c>
      <c r="G32" s="2">
        <v>1735</v>
      </c>
      <c r="H32" s="2">
        <v>230</v>
      </c>
      <c r="I32" s="2">
        <v>0</v>
      </c>
      <c r="J32" s="2">
        <v>11</v>
      </c>
      <c r="K32" s="14">
        <f t="shared" si="0"/>
        <v>0.005555555555555536</v>
      </c>
      <c r="L32" s="14"/>
    </row>
    <row r="33" spans="1:12" ht="15.75">
      <c r="A33" s="1">
        <v>0.6034722222222222</v>
      </c>
      <c r="B33" s="2">
        <v>30</v>
      </c>
      <c r="C33" s="2">
        <v>1995</v>
      </c>
      <c r="D33" s="2">
        <v>348</v>
      </c>
      <c r="E33" s="2">
        <v>3125</v>
      </c>
      <c r="F33" s="2">
        <v>1687</v>
      </c>
      <c r="G33" s="2">
        <v>20</v>
      </c>
      <c r="H33" s="2">
        <v>3273</v>
      </c>
      <c r="I33" s="2">
        <v>1</v>
      </c>
      <c r="J33" s="2">
        <v>2</v>
      </c>
      <c r="K33" s="14">
        <f t="shared" si="0"/>
        <v>0.005555555555555536</v>
      </c>
      <c r="L33" s="14"/>
    </row>
    <row r="34" spans="1:12" ht="15.75">
      <c r="A34" s="1">
        <v>0.607638888888889</v>
      </c>
      <c r="B34" s="2">
        <v>31</v>
      </c>
      <c r="C34" s="2">
        <v>663</v>
      </c>
      <c r="D34" s="2">
        <v>2079</v>
      </c>
      <c r="E34" s="2">
        <v>1735</v>
      </c>
      <c r="F34" s="2">
        <v>2370</v>
      </c>
      <c r="G34" s="2">
        <v>2104</v>
      </c>
      <c r="H34" s="2">
        <v>172</v>
      </c>
      <c r="I34" s="2">
        <v>2</v>
      </c>
      <c r="J34" s="2">
        <v>5</v>
      </c>
      <c r="K34" s="14">
        <f t="shared" si="0"/>
        <v>0.004166666666666763</v>
      </c>
      <c r="L34" s="14"/>
    </row>
    <row r="35" spans="1:12" ht="15.75">
      <c r="A35" s="1">
        <v>0.6131944444444445</v>
      </c>
      <c r="B35" s="2">
        <v>32</v>
      </c>
      <c r="C35" s="2">
        <v>157</v>
      </c>
      <c r="D35" s="2">
        <v>358</v>
      </c>
      <c r="E35" s="2">
        <v>839</v>
      </c>
      <c r="F35" s="2">
        <v>2877</v>
      </c>
      <c r="G35" s="2">
        <v>2621</v>
      </c>
      <c r="H35" s="2">
        <v>1124</v>
      </c>
      <c r="I35" s="2">
        <v>0</v>
      </c>
      <c r="J35" s="2">
        <v>6</v>
      </c>
      <c r="K35" s="14">
        <f t="shared" si="0"/>
        <v>0.005555555555555536</v>
      </c>
      <c r="L35" s="14"/>
    </row>
    <row r="36" spans="1:12" ht="15.75">
      <c r="A36" s="1">
        <v>0.6173611111111111</v>
      </c>
      <c r="B36" s="2">
        <v>33</v>
      </c>
      <c r="C36" s="2">
        <v>571</v>
      </c>
      <c r="D36" s="2">
        <v>3205</v>
      </c>
      <c r="E36" s="2">
        <v>2523</v>
      </c>
      <c r="F36" s="2">
        <v>716</v>
      </c>
      <c r="G36" s="2">
        <v>3280</v>
      </c>
      <c r="H36" s="2">
        <v>195</v>
      </c>
      <c r="I36" s="2">
        <v>0</v>
      </c>
      <c r="J36" s="2">
        <v>1</v>
      </c>
      <c r="K36" s="14">
        <f t="shared" si="0"/>
        <v>0.004166666666666652</v>
      </c>
      <c r="L36" s="14"/>
    </row>
    <row r="37" spans="1:12" ht="15.75">
      <c r="A37" s="1">
        <v>0.6243055555555556</v>
      </c>
      <c r="B37" s="2">
        <v>34</v>
      </c>
      <c r="C37" s="2">
        <v>190</v>
      </c>
      <c r="D37" s="2">
        <v>230</v>
      </c>
      <c r="E37" s="2">
        <v>2877</v>
      </c>
      <c r="F37" s="2">
        <v>228</v>
      </c>
      <c r="G37" s="2">
        <v>529</v>
      </c>
      <c r="H37" s="2">
        <v>2791</v>
      </c>
      <c r="I37" s="2">
        <v>9</v>
      </c>
      <c r="J37" s="2">
        <v>2</v>
      </c>
      <c r="K37" s="14">
        <f t="shared" si="0"/>
        <v>0.00694444444444442</v>
      </c>
      <c r="L37" s="14"/>
    </row>
    <row r="38" spans="1:12" ht="15.75">
      <c r="A38" s="1">
        <v>0.6291666666666667</v>
      </c>
      <c r="B38" s="2">
        <v>35</v>
      </c>
      <c r="C38" s="2">
        <v>1687</v>
      </c>
      <c r="D38" s="2">
        <v>195</v>
      </c>
      <c r="E38" s="2">
        <v>1995</v>
      </c>
      <c r="F38" s="2">
        <v>2621</v>
      </c>
      <c r="G38" s="2">
        <v>2079</v>
      </c>
      <c r="H38" s="2">
        <v>3273</v>
      </c>
      <c r="I38" s="2">
        <v>1</v>
      </c>
      <c r="J38" s="2">
        <v>3</v>
      </c>
      <c r="K38" s="14">
        <f t="shared" si="0"/>
        <v>0.004861111111111094</v>
      </c>
      <c r="L38" s="14"/>
    </row>
    <row r="39" spans="1:12" ht="15.75">
      <c r="A39" s="1">
        <v>0.6347222222222222</v>
      </c>
      <c r="B39" s="2">
        <v>36</v>
      </c>
      <c r="C39" s="2">
        <v>2523</v>
      </c>
      <c r="D39" s="2">
        <v>157</v>
      </c>
      <c r="E39" s="2">
        <v>172</v>
      </c>
      <c r="F39" s="2">
        <v>2791</v>
      </c>
      <c r="G39" s="2">
        <v>571</v>
      </c>
      <c r="H39" s="2">
        <v>348</v>
      </c>
      <c r="I39" s="2">
        <v>0</v>
      </c>
      <c r="J39" s="2">
        <v>0</v>
      </c>
      <c r="K39" s="14">
        <f t="shared" si="0"/>
        <v>0.005555555555555536</v>
      </c>
      <c r="L39" s="14"/>
    </row>
    <row r="40" spans="1:12" ht="15.75">
      <c r="A40" s="1">
        <v>0.6395833333333333</v>
      </c>
      <c r="B40" s="2">
        <v>37</v>
      </c>
      <c r="C40" s="2">
        <v>529</v>
      </c>
      <c r="D40" s="2">
        <v>1124</v>
      </c>
      <c r="E40" s="2">
        <v>3280</v>
      </c>
      <c r="F40" s="2">
        <v>2104</v>
      </c>
      <c r="G40" s="2">
        <v>358</v>
      </c>
      <c r="H40" s="2">
        <v>20</v>
      </c>
      <c r="I40" s="2">
        <v>1</v>
      </c>
      <c r="J40" s="2">
        <v>2</v>
      </c>
      <c r="K40" s="14">
        <f t="shared" si="0"/>
        <v>0.004861111111111094</v>
      </c>
      <c r="L40" s="14"/>
    </row>
    <row r="41" spans="1:12" ht="15.75">
      <c r="A41" s="1">
        <v>0.6444444444444445</v>
      </c>
      <c r="B41" s="2">
        <v>38</v>
      </c>
      <c r="C41" s="2">
        <v>3125</v>
      </c>
      <c r="D41" s="2">
        <v>230</v>
      </c>
      <c r="E41" s="2">
        <v>716</v>
      </c>
      <c r="F41" s="2">
        <v>1735</v>
      </c>
      <c r="G41" s="2">
        <v>839</v>
      </c>
      <c r="H41" s="2">
        <v>228</v>
      </c>
      <c r="I41" s="2">
        <v>3</v>
      </c>
      <c r="J41" s="2">
        <v>3</v>
      </c>
      <c r="K41" s="14">
        <f t="shared" si="0"/>
        <v>0.004861111111111205</v>
      </c>
      <c r="L41" s="14"/>
    </row>
    <row r="42" spans="1:12" ht="15.75">
      <c r="A42" s="1">
        <v>0.6513888888888889</v>
      </c>
      <c r="B42" s="2">
        <v>39</v>
      </c>
      <c r="C42" s="2">
        <v>190</v>
      </c>
      <c r="D42" s="2">
        <v>2370</v>
      </c>
      <c r="E42" s="2">
        <v>3280</v>
      </c>
      <c r="F42" s="2">
        <v>663</v>
      </c>
      <c r="G42" s="2">
        <v>3205</v>
      </c>
      <c r="H42" s="2">
        <v>157</v>
      </c>
      <c r="I42" s="2">
        <v>4</v>
      </c>
      <c r="J42" s="2">
        <v>1</v>
      </c>
      <c r="K42" s="14">
        <f t="shared" si="0"/>
        <v>0.00694444444444442</v>
      </c>
      <c r="L42" s="14"/>
    </row>
    <row r="43" spans="1:12" ht="15.75">
      <c r="A43" s="1">
        <f>(A44-A42)/2+A42</f>
        <v>0.6576388888888889</v>
      </c>
      <c r="B43" s="2">
        <v>40</v>
      </c>
      <c r="C43" s="2">
        <v>3273</v>
      </c>
      <c r="D43" s="2">
        <v>2621</v>
      </c>
      <c r="E43" s="2">
        <v>195</v>
      </c>
      <c r="F43" s="2">
        <v>2104</v>
      </c>
      <c r="G43" s="2">
        <v>839</v>
      </c>
      <c r="H43" s="2">
        <v>3125</v>
      </c>
      <c r="I43" s="2">
        <v>2</v>
      </c>
      <c r="J43" s="2">
        <v>2</v>
      </c>
      <c r="K43" s="14">
        <f t="shared" si="0"/>
        <v>0.006249999999999978</v>
      </c>
      <c r="L43" s="14" t="s">
        <v>45</v>
      </c>
    </row>
    <row r="44" spans="1:12" ht="15.75">
      <c r="A44" s="1">
        <v>0.6638888888888889</v>
      </c>
      <c r="B44" s="2">
        <v>41</v>
      </c>
      <c r="C44" s="2">
        <v>1687</v>
      </c>
      <c r="D44" s="2">
        <v>2079</v>
      </c>
      <c r="E44" s="2">
        <v>172</v>
      </c>
      <c r="F44" s="2">
        <v>1124</v>
      </c>
      <c r="G44" s="2">
        <v>358</v>
      </c>
      <c r="H44" s="2">
        <v>716</v>
      </c>
      <c r="I44" s="2">
        <v>0</v>
      </c>
      <c r="J44" s="2">
        <v>0</v>
      </c>
      <c r="K44" s="14">
        <f t="shared" si="0"/>
        <v>0.006249999999999978</v>
      </c>
      <c r="L44" s="14"/>
    </row>
    <row r="45" spans="1:12" ht="15.75">
      <c r="A45" s="1">
        <v>0.6680555555555556</v>
      </c>
      <c r="B45" s="2">
        <v>42</v>
      </c>
      <c r="C45" s="2">
        <v>1735</v>
      </c>
      <c r="D45" s="2">
        <v>190</v>
      </c>
      <c r="E45" s="2">
        <v>2877</v>
      </c>
      <c r="F45" s="2">
        <v>1995</v>
      </c>
      <c r="G45" s="2">
        <v>3205</v>
      </c>
      <c r="H45" s="2">
        <v>2370</v>
      </c>
      <c r="I45" s="2">
        <v>4</v>
      </c>
      <c r="J45" s="2">
        <v>7</v>
      </c>
      <c r="K45" s="14">
        <f t="shared" si="0"/>
        <v>0.004166666666666763</v>
      </c>
      <c r="L45" s="14"/>
    </row>
    <row r="46" spans="1:12" ht="15.75">
      <c r="A46" s="1">
        <v>0.40277777777777773</v>
      </c>
      <c r="B46" s="2">
        <v>43</v>
      </c>
      <c r="C46" s="2">
        <v>348</v>
      </c>
      <c r="D46" s="2">
        <v>230</v>
      </c>
      <c r="E46" s="2">
        <v>529</v>
      </c>
      <c r="F46" s="2">
        <v>20</v>
      </c>
      <c r="G46" s="2">
        <v>571</v>
      </c>
      <c r="H46" s="2">
        <v>663</v>
      </c>
      <c r="I46" s="2">
        <v>2</v>
      </c>
      <c r="J46" s="2">
        <v>0</v>
      </c>
      <c r="K46" s="14"/>
      <c r="L46" s="14" t="s">
        <v>40</v>
      </c>
    </row>
    <row r="47" spans="1:12" ht="15.75">
      <c r="A47" s="1">
        <v>0.40972222222222227</v>
      </c>
      <c r="B47" s="2">
        <v>44</v>
      </c>
      <c r="C47" s="2">
        <v>2791</v>
      </c>
      <c r="D47" s="2">
        <v>3273</v>
      </c>
      <c r="E47" s="2">
        <v>3280</v>
      </c>
      <c r="F47" s="2">
        <v>228</v>
      </c>
      <c r="G47" s="2">
        <v>2523</v>
      </c>
      <c r="H47" s="2">
        <v>1995</v>
      </c>
      <c r="I47" s="2">
        <v>1</v>
      </c>
      <c r="J47" s="2">
        <v>0</v>
      </c>
      <c r="K47" s="14">
        <f t="shared" si="0"/>
        <v>0.006944444444444531</v>
      </c>
      <c r="L47" s="14"/>
    </row>
    <row r="48" spans="1:12" ht="15.75">
      <c r="A48" s="1">
        <v>0.4145833333333333</v>
      </c>
      <c r="B48" s="2">
        <v>45</v>
      </c>
      <c r="C48" s="2">
        <v>663</v>
      </c>
      <c r="D48" s="2">
        <v>172</v>
      </c>
      <c r="E48" s="2">
        <v>1124</v>
      </c>
      <c r="F48" s="2">
        <v>3205</v>
      </c>
      <c r="G48" s="2">
        <v>20</v>
      </c>
      <c r="H48" s="2">
        <v>230</v>
      </c>
      <c r="I48" s="2">
        <v>1</v>
      </c>
      <c r="J48" s="2">
        <v>6</v>
      </c>
      <c r="K48" s="14">
        <f t="shared" si="0"/>
        <v>0.004861111111111038</v>
      </c>
      <c r="L48" s="14"/>
    </row>
    <row r="49" spans="1:12" ht="15.75">
      <c r="A49" s="1">
        <v>0.4201388888888889</v>
      </c>
      <c r="B49" s="2">
        <v>46</v>
      </c>
      <c r="C49" s="2">
        <v>195</v>
      </c>
      <c r="D49" s="2">
        <v>358</v>
      </c>
      <c r="E49" s="2">
        <v>1735</v>
      </c>
      <c r="F49" s="2">
        <v>3125</v>
      </c>
      <c r="G49" s="2">
        <v>157</v>
      </c>
      <c r="H49" s="2">
        <v>228</v>
      </c>
      <c r="I49" s="2">
        <v>7</v>
      </c>
      <c r="J49" s="2">
        <v>1</v>
      </c>
      <c r="K49" s="14">
        <f t="shared" si="0"/>
        <v>0.005555555555555591</v>
      </c>
      <c r="L49" s="14"/>
    </row>
    <row r="50" spans="1:12" ht="15.75">
      <c r="A50" s="1">
        <v>0.4263888888888889</v>
      </c>
      <c r="B50" s="2">
        <v>47</v>
      </c>
      <c r="C50" s="2">
        <v>1687</v>
      </c>
      <c r="D50" s="2">
        <v>2791</v>
      </c>
      <c r="E50" s="2">
        <v>2104</v>
      </c>
      <c r="F50" s="2">
        <v>348</v>
      </c>
      <c r="G50" s="2">
        <v>2621</v>
      </c>
      <c r="H50" s="2">
        <v>190</v>
      </c>
      <c r="I50" s="2">
        <v>3</v>
      </c>
      <c r="J50" s="2">
        <v>3</v>
      </c>
      <c r="K50" s="14">
        <f t="shared" si="0"/>
        <v>0.006249999999999978</v>
      </c>
      <c r="L50" s="14"/>
    </row>
    <row r="51" spans="1:12" ht="15.75">
      <c r="A51" s="1">
        <v>0.43125</v>
      </c>
      <c r="B51" s="2">
        <v>48</v>
      </c>
      <c r="C51" s="2">
        <v>529</v>
      </c>
      <c r="D51" s="2">
        <v>2079</v>
      </c>
      <c r="E51" s="2">
        <v>839</v>
      </c>
      <c r="F51" s="2">
        <v>716</v>
      </c>
      <c r="G51" s="2">
        <v>2877</v>
      </c>
      <c r="H51" s="2">
        <v>571</v>
      </c>
      <c r="I51" s="2">
        <v>1</v>
      </c>
      <c r="J51" s="2">
        <v>1</v>
      </c>
      <c r="K51" s="14">
        <f t="shared" si="0"/>
        <v>0.004861111111111149</v>
      </c>
      <c r="L51" s="14"/>
    </row>
    <row r="52" spans="1:12" ht="15.75">
      <c r="A52" s="1">
        <v>0.4375</v>
      </c>
      <c r="B52" s="2">
        <v>49</v>
      </c>
      <c r="C52" s="2">
        <v>2370</v>
      </c>
      <c r="D52" s="2">
        <v>230</v>
      </c>
      <c r="E52" s="2">
        <v>1687</v>
      </c>
      <c r="F52" s="2">
        <v>2523</v>
      </c>
      <c r="G52" s="2">
        <v>157</v>
      </c>
      <c r="H52" s="2">
        <v>3280</v>
      </c>
      <c r="I52" s="2">
        <v>1</v>
      </c>
      <c r="J52" s="2">
        <v>1</v>
      </c>
      <c r="K52" s="14">
        <f t="shared" si="0"/>
        <v>0.006249999999999978</v>
      </c>
      <c r="L52" s="14"/>
    </row>
    <row r="53" spans="1:12" ht="15.75">
      <c r="A53" s="1">
        <v>0.44166666666666665</v>
      </c>
      <c r="B53" s="2">
        <v>50</v>
      </c>
      <c r="C53" s="2">
        <v>2621</v>
      </c>
      <c r="D53" s="2">
        <v>663</v>
      </c>
      <c r="E53" s="2">
        <v>3125</v>
      </c>
      <c r="F53" s="2">
        <v>228</v>
      </c>
      <c r="G53" s="2">
        <v>3205</v>
      </c>
      <c r="H53" s="2">
        <v>716</v>
      </c>
      <c r="I53" s="2">
        <v>2</v>
      </c>
      <c r="J53" s="2">
        <v>1</v>
      </c>
      <c r="K53" s="14">
        <f t="shared" si="0"/>
        <v>0.004166666666666652</v>
      </c>
      <c r="L53" s="14"/>
    </row>
    <row r="54" spans="1:12" ht="15.75">
      <c r="A54" s="1">
        <v>0.4465277777777778</v>
      </c>
      <c r="B54" s="2">
        <v>51</v>
      </c>
      <c r="C54" s="2">
        <v>1995</v>
      </c>
      <c r="D54" s="2">
        <v>2791</v>
      </c>
      <c r="E54" s="2">
        <v>20</v>
      </c>
      <c r="F54" s="2">
        <v>195</v>
      </c>
      <c r="G54" s="2">
        <v>172</v>
      </c>
      <c r="H54" s="2">
        <v>529</v>
      </c>
      <c r="I54" s="2">
        <v>5</v>
      </c>
      <c r="J54" s="2">
        <v>3</v>
      </c>
      <c r="K54" s="14">
        <f t="shared" si="0"/>
        <v>0.004861111111111149</v>
      </c>
      <c r="L54" s="14"/>
    </row>
    <row r="55" spans="1:12" ht="15.75">
      <c r="A55" s="1">
        <v>0.45069444444444445</v>
      </c>
      <c r="B55" s="2">
        <v>52</v>
      </c>
      <c r="C55" s="2">
        <v>2523</v>
      </c>
      <c r="D55" s="2">
        <v>839</v>
      </c>
      <c r="E55" s="2">
        <v>2370</v>
      </c>
      <c r="F55" s="2">
        <v>2079</v>
      </c>
      <c r="G55" s="2">
        <v>348</v>
      </c>
      <c r="H55" s="2">
        <v>358</v>
      </c>
      <c r="I55" s="2">
        <v>3</v>
      </c>
      <c r="J55" s="2">
        <v>0</v>
      </c>
      <c r="K55" s="14">
        <f t="shared" si="0"/>
        <v>0.004166666666666652</v>
      </c>
      <c r="L55" s="14"/>
    </row>
    <row r="56" spans="1:12" ht="15.75">
      <c r="A56" s="1">
        <v>0.45555555555555555</v>
      </c>
      <c r="B56" s="2">
        <v>53</v>
      </c>
      <c r="C56" s="2">
        <v>1124</v>
      </c>
      <c r="D56" s="2">
        <v>1735</v>
      </c>
      <c r="E56" s="2">
        <v>3273</v>
      </c>
      <c r="F56" s="2">
        <v>190</v>
      </c>
      <c r="G56" s="2">
        <v>2104</v>
      </c>
      <c r="H56" s="2">
        <v>571</v>
      </c>
      <c r="I56" s="2">
        <v>2</v>
      </c>
      <c r="J56" s="2">
        <v>1</v>
      </c>
      <c r="K56" s="14">
        <f t="shared" si="0"/>
        <v>0.004861111111111094</v>
      </c>
      <c r="L56" s="14"/>
    </row>
    <row r="57" spans="1:12" ht="15.75">
      <c r="A57" s="1">
        <v>0.4597222222222222</v>
      </c>
      <c r="B57" s="2">
        <v>54</v>
      </c>
      <c r="C57" s="2">
        <v>2877</v>
      </c>
      <c r="D57" s="2">
        <v>1995</v>
      </c>
      <c r="E57" s="2">
        <v>230</v>
      </c>
      <c r="F57" s="2">
        <v>2523</v>
      </c>
      <c r="G57" s="2">
        <v>20</v>
      </c>
      <c r="H57" s="2">
        <v>3125</v>
      </c>
      <c r="I57" s="2">
        <v>4</v>
      </c>
      <c r="J57" s="2">
        <v>5</v>
      </c>
      <c r="K57" s="14">
        <f t="shared" si="0"/>
        <v>0.004166666666666652</v>
      </c>
      <c r="L57" s="14"/>
    </row>
    <row r="58" spans="1:12" ht="15.75">
      <c r="A58" s="1">
        <v>0.46527777777777773</v>
      </c>
      <c r="B58" s="2">
        <v>55</v>
      </c>
      <c r="C58" s="2">
        <v>228</v>
      </c>
      <c r="D58" s="2">
        <v>571</v>
      </c>
      <c r="E58" s="2">
        <v>3273</v>
      </c>
      <c r="F58" s="2">
        <v>1124</v>
      </c>
      <c r="G58" s="2">
        <v>2370</v>
      </c>
      <c r="H58" s="2">
        <v>2079</v>
      </c>
      <c r="I58" s="2">
        <v>0</v>
      </c>
      <c r="J58" s="2">
        <v>2</v>
      </c>
      <c r="K58" s="14">
        <f t="shared" si="0"/>
        <v>0.005555555555555536</v>
      </c>
      <c r="L58" s="14"/>
    </row>
    <row r="59" spans="1:12" ht="15.75">
      <c r="A59" s="1">
        <v>0.4701388888888889</v>
      </c>
      <c r="B59" s="2">
        <v>56</v>
      </c>
      <c r="C59" s="2">
        <v>663</v>
      </c>
      <c r="D59" s="2">
        <v>716</v>
      </c>
      <c r="E59" s="2">
        <v>2104</v>
      </c>
      <c r="F59" s="2">
        <v>348</v>
      </c>
      <c r="G59" s="2">
        <v>157</v>
      </c>
      <c r="H59" s="2">
        <v>195</v>
      </c>
      <c r="I59" s="2">
        <v>0</v>
      </c>
      <c r="J59" s="2">
        <v>1</v>
      </c>
      <c r="K59" s="14">
        <f t="shared" si="0"/>
        <v>0.004861111111111149</v>
      </c>
      <c r="L59" s="14"/>
    </row>
    <row r="60" spans="1:12" ht="15.75">
      <c r="A60" s="1">
        <v>0.4763888888888889</v>
      </c>
      <c r="B60" s="2">
        <v>57</v>
      </c>
      <c r="C60" s="2">
        <v>172</v>
      </c>
      <c r="D60" s="2">
        <v>2877</v>
      </c>
      <c r="E60" s="2">
        <v>2621</v>
      </c>
      <c r="F60" s="2">
        <v>1687</v>
      </c>
      <c r="G60" s="2">
        <v>529</v>
      </c>
      <c r="H60" s="2">
        <v>1735</v>
      </c>
      <c r="I60" s="2">
        <v>3</v>
      </c>
      <c r="J60" s="2">
        <v>1</v>
      </c>
      <c r="K60" s="14">
        <f t="shared" si="0"/>
        <v>0.006250000000000033</v>
      </c>
      <c r="L60" s="14"/>
    </row>
    <row r="61" spans="1:12" ht="15.75">
      <c r="A61" s="1">
        <v>0.4826388888888889</v>
      </c>
      <c r="B61" s="2">
        <v>58</v>
      </c>
      <c r="C61" s="2">
        <v>3205</v>
      </c>
      <c r="D61" s="2">
        <v>3280</v>
      </c>
      <c r="E61" s="2">
        <v>839</v>
      </c>
      <c r="F61" s="2">
        <v>190</v>
      </c>
      <c r="G61" s="2">
        <v>2791</v>
      </c>
      <c r="H61" s="2">
        <v>358</v>
      </c>
      <c r="I61" s="2">
        <v>1</v>
      </c>
      <c r="J61" s="2">
        <v>7</v>
      </c>
      <c r="K61" s="14">
        <f t="shared" si="0"/>
        <v>0.006249999999999978</v>
      </c>
      <c r="L61" s="14"/>
    </row>
    <row r="62" spans="1:12" ht="15.75">
      <c r="A62" s="1"/>
      <c r="B62" s="2"/>
      <c r="C62" s="2"/>
      <c r="D62" s="2"/>
      <c r="E62" s="2"/>
      <c r="F62" s="2"/>
      <c r="G62" t="s">
        <v>128</v>
      </c>
      <c r="I62">
        <f>SUM(I3:I61)</f>
        <v>123</v>
      </c>
      <c r="J62">
        <f>SUM(J3:J61)</f>
        <v>145</v>
      </c>
      <c r="K62" s="14"/>
      <c r="L62" s="14">
        <f>(SUM(K3:K61))/(B61-3)</f>
        <v>0.005416666666666667</v>
      </c>
    </row>
    <row r="63" spans="1:11" ht="15.75">
      <c r="A63" s="5"/>
      <c r="G63" t="s">
        <v>129</v>
      </c>
      <c r="J63">
        <f>(I62+J62)/(61-2)/2</f>
        <v>2.2711864406779663</v>
      </c>
      <c r="K63" s="14"/>
    </row>
    <row r="64" spans="1:11" ht="15.75" customHeight="1">
      <c r="A64" s="117" t="s">
        <v>3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</row>
    <row r="65" spans="1:11" ht="31.5">
      <c r="A65" s="3" t="s">
        <v>4</v>
      </c>
      <c r="B65" s="3" t="s">
        <v>5</v>
      </c>
      <c r="C65" s="3" t="s">
        <v>6</v>
      </c>
      <c r="D65" s="3" t="s">
        <v>7</v>
      </c>
      <c r="E65" s="3" t="s">
        <v>8</v>
      </c>
      <c r="F65" s="3" t="s">
        <v>9</v>
      </c>
      <c r="G65" s="3" t="s">
        <v>10</v>
      </c>
      <c r="H65" s="3" t="s">
        <v>11</v>
      </c>
      <c r="I65" s="3" t="s">
        <v>12</v>
      </c>
      <c r="J65" s="3" t="s">
        <v>13</v>
      </c>
      <c r="K65" s="3" t="s">
        <v>14</v>
      </c>
    </row>
    <row r="66" spans="1:11" ht="15.75">
      <c r="A66" s="1">
        <v>0.5534722222222223</v>
      </c>
      <c r="B66" s="4" t="s">
        <v>15</v>
      </c>
      <c r="C66" s="2">
        <v>1</v>
      </c>
      <c r="D66" s="2">
        <v>230</v>
      </c>
      <c r="E66" s="2">
        <v>228</v>
      </c>
      <c r="F66" s="2">
        <v>20</v>
      </c>
      <c r="G66" s="2">
        <v>3125</v>
      </c>
      <c r="H66" s="2">
        <v>2104</v>
      </c>
      <c r="I66" s="2">
        <v>1995</v>
      </c>
      <c r="J66" s="2">
        <v>9</v>
      </c>
      <c r="K66" s="2">
        <v>3</v>
      </c>
    </row>
    <row r="67" spans="1:11" ht="15.75">
      <c r="A67" s="1">
        <v>0.5680555555555555</v>
      </c>
      <c r="B67" s="4" t="s">
        <v>18</v>
      </c>
      <c r="C67" s="2">
        <v>4</v>
      </c>
      <c r="D67" s="2">
        <v>3280</v>
      </c>
      <c r="E67" s="2">
        <v>348</v>
      </c>
      <c r="F67" s="2">
        <v>157</v>
      </c>
      <c r="G67" s="2">
        <v>3205</v>
      </c>
      <c r="H67" s="2">
        <v>172</v>
      </c>
      <c r="I67" s="2">
        <v>2877</v>
      </c>
      <c r="J67" s="2">
        <v>6</v>
      </c>
      <c r="K67" s="2">
        <v>2</v>
      </c>
    </row>
    <row r="68" spans="1:11" ht="15.75">
      <c r="A68" s="1">
        <v>0.5729166666666666</v>
      </c>
      <c r="B68" s="4" t="s">
        <v>19</v>
      </c>
      <c r="C68" s="2">
        <v>5</v>
      </c>
      <c r="D68" s="2">
        <v>230</v>
      </c>
      <c r="E68" s="2">
        <v>20</v>
      </c>
      <c r="F68" s="2">
        <v>228</v>
      </c>
      <c r="G68" s="2">
        <v>3125</v>
      </c>
      <c r="H68" s="2">
        <v>1995</v>
      </c>
      <c r="I68" s="2">
        <v>2104</v>
      </c>
      <c r="J68" s="2">
        <v>8</v>
      </c>
      <c r="K68" s="2">
        <v>0</v>
      </c>
    </row>
    <row r="69" spans="1:11" ht="15.75">
      <c r="A69" s="1">
        <v>0.5826388888888888</v>
      </c>
      <c r="B69" s="4" t="s">
        <v>21</v>
      </c>
      <c r="C69" s="2">
        <v>7</v>
      </c>
      <c r="D69" s="2">
        <v>1735</v>
      </c>
      <c r="E69" s="2">
        <v>2370</v>
      </c>
      <c r="F69" s="2">
        <v>663</v>
      </c>
      <c r="G69" s="2">
        <v>358</v>
      </c>
      <c r="H69" s="2">
        <v>716</v>
      </c>
      <c r="I69" s="2">
        <v>2621</v>
      </c>
      <c r="J69" s="2">
        <v>1</v>
      </c>
      <c r="K69" s="2">
        <v>2</v>
      </c>
    </row>
    <row r="70" spans="1:11" ht="15.75">
      <c r="A70" s="1">
        <v>0.5881944444444445</v>
      </c>
      <c r="B70" s="4" t="s">
        <v>22</v>
      </c>
      <c r="C70" s="2">
        <v>8</v>
      </c>
      <c r="D70" s="2">
        <v>157</v>
      </c>
      <c r="E70" s="2">
        <v>348</v>
      </c>
      <c r="F70" s="2">
        <v>3280</v>
      </c>
      <c r="G70" s="2">
        <v>3205</v>
      </c>
      <c r="H70" s="2">
        <v>2877</v>
      </c>
      <c r="I70" s="2">
        <v>172</v>
      </c>
      <c r="J70" s="2">
        <v>3</v>
      </c>
      <c r="K70" s="2">
        <v>0</v>
      </c>
    </row>
    <row r="71" spans="1:11" ht="15.75">
      <c r="A71" s="1">
        <v>0.5916666666666667</v>
      </c>
      <c r="B71" s="4" t="s">
        <v>31</v>
      </c>
      <c r="C71" s="2">
        <v>10</v>
      </c>
      <c r="D71" s="2">
        <v>190</v>
      </c>
      <c r="E71" s="2">
        <v>2523</v>
      </c>
      <c r="F71" s="2">
        <v>839</v>
      </c>
      <c r="G71" s="2">
        <v>1124</v>
      </c>
      <c r="H71" s="2">
        <v>2791</v>
      </c>
      <c r="I71" s="2">
        <v>195</v>
      </c>
      <c r="J71" s="2">
        <v>5</v>
      </c>
      <c r="K71" s="2">
        <v>7</v>
      </c>
    </row>
    <row r="72" spans="1:11" ht="15.75">
      <c r="A72" s="1">
        <v>0.5965277777777778</v>
      </c>
      <c r="B72" s="4" t="s">
        <v>37</v>
      </c>
      <c r="C72" s="2">
        <v>11</v>
      </c>
      <c r="D72" s="2">
        <v>663</v>
      </c>
      <c r="E72" s="2">
        <v>2370</v>
      </c>
      <c r="F72" s="2">
        <v>1735</v>
      </c>
      <c r="G72" s="2">
        <v>2621</v>
      </c>
      <c r="H72" s="2">
        <v>358</v>
      </c>
      <c r="I72" s="2">
        <v>716</v>
      </c>
      <c r="J72" s="2">
        <v>4</v>
      </c>
      <c r="K72" s="2">
        <v>0</v>
      </c>
    </row>
    <row r="73" spans="1:11" ht="15.75">
      <c r="A73" s="1">
        <v>0.60625</v>
      </c>
      <c r="B73" s="4" t="s">
        <v>20</v>
      </c>
      <c r="C73" s="2">
        <v>6</v>
      </c>
      <c r="D73" s="2">
        <v>839</v>
      </c>
      <c r="E73" s="2">
        <v>190</v>
      </c>
      <c r="F73" s="2">
        <v>2523</v>
      </c>
      <c r="G73" s="2">
        <v>2791</v>
      </c>
      <c r="H73" s="2">
        <v>195</v>
      </c>
      <c r="I73" s="2">
        <v>1124</v>
      </c>
      <c r="J73" s="2">
        <v>7</v>
      </c>
      <c r="K73" s="2">
        <v>5</v>
      </c>
    </row>
    <row r="74" spans="1:11" ht="15.75">
      <c r="A74" s="1">
        <v>0.6152777777777778</v>
      </c>
      <c r="B74" s="4" t="s">
        <v>16</v>
      </c>
      <c r="C74" s="2">
        <v>2</v>
      </c>
      <c r="D74" s="2">
        <v>190</v>
      </c>
      <c r="E74" s="2">
        <v>2523</v>
      </c>
      <c r="F74" s="2">
        <v>839</v>
      </c>
      <c r="G74" s="2">
        <v>195</v>
      </c>
      <c r="H74" s="2">
        <v>2791</v>
      </c>
      <c r="I74" s="2">
        <v>1124</v>
      </c>
      <c r="J74" s="2">
        <v>6</v>
      </c>
      <c r="K74" s="2">
        <v>4</v>
      </c>
    </row>
    <row r="75" spans="1:11" ht="15.75">
      <c r="A75" s="1">
        <v>0.6284722222222222</v>
      </c>
      <c r="B75" s="4" t="s">
        <v>24</v>
      </c>
      <c r="C75" s="2">
        <v>13</v>
      </c>
      <c r="D75" s="2">
        <v>228</v>
      </c>
      <c r="E75" s="2">
        <v>20</v>
      </c>
      <c r="F75" s="2">
        <v>230</v>
      </c>
      <c r="G75" s="2">
        <v>839</v>
      </c>
      <c r="H75" s="2">
        <v>190</v>
      </c>
      <c r="I75" s="2">
        <v>2523</v>
      </c>
      <c r="J75" s="2">
        <v>8</v>
      </c>
      <c r="K75" s="2">
        <v>2</v>
      </c>
    </row>
    <row r="76" spans="1:11" ht="15.75">
      <c r="A76" s="1">
        <v>0.6340277777777777</v>
      </c>
      <c r="B76" s="4" t="s">
        <v>17</v>
      </c>
      <c r="C76" s="2">
        <v>3</v>
      </c>
      <c r="D76" s="2">
        <v>663</v>
      </c>
      <c r="E76" s="2">
        <v>2370</v>
      </c>
      <c r="F76" s="2">
        <v>1735</v>
      </c>
      <c r="G76" s="2">
        <v>358</v>
      </c>
      <c r="H76" s="2">
        <v>2621</v>
      </c>
      <c r="I76" s="2">
        <v>716</v>
      </c>
      <c r="J76" s="2">
        <v>3</v>
      </c>
      <c r="K76" s="2">
        <v>1</v>
      </c>
    </row>
    <row r="77" spans="1:11" ht="15.75">
      <c r="A77" s="1">
        <v>0.638888888888889</v>
      </c>
      <c r="B77" s="4" t="s">
        <v>26</v>
      </c>
      <c r="C77" s="2">
        <v>15</v>
      </c>
      <c r="D77" s="2">
        <v>230</v>
      </c>
      <c r="E77" s="2">
        <v>228</v>
      </c>
      <c r="F77" s="2">
        <v>20</v>
      </c>
      <c r="G77" s="2">
        <v>2523</v>
      </c>
      <c r="H77" s="2">
        <v>839</v>
      </c>
      <c r="I77" s="2">
        <v>190</v>
      </c>
      <c r="J77" s="2">
        <v>6</v>
      </c>
      <c r="K77" s="2">
        <v>1</v>
      </c>
    </row>
    <row r="78" spans="1:11" ht="15.75">
      <c r="A78" s="1">
        <v>0.6430555555555556</v>
      </c>
      <c r="B78" s="4" t="s">
        <v>25</v>
      </c>
      <c r="C78" s="2">
        <v>14</v>
      </c>
      <c r="D78" s="2">
        <v>663</v>
      </c>
      <c r="E78" s="2">
        <v>2370</v>
      </c>
      <c r="F78" s="2">
        <v>1735</v>
      </c>
      <c r="G78" s="2">
        <v>157</v>
      </c>
      <c r="H78" s="2">
        <v>3280</v>
      </c>
      <c r="I78" s="2">
        <v>348</v>
      </c>
      <c r="J78" s="2">
        <v>3</v>
      </c>
      <c r="K78" s="2">
        <v>3</v>
      </c>
    </row>
    <row r="79" spans="1:11" ht="15.75">
      <c r="A79" s="1">
        <v>0.6520833333333333</v>
      </c>
      <c r="B79" s="4" t="s">
        <v>27</v>
      </c>
      <c r="C79" s="2">
        <v>16</v>
      </c>
      <c r="D79" s="2">
        <v>663</v>
      </c>
      <c r="E79" s="2">
        <v>1735</v>
      </c>
      <c r="F79" s="2">
        <v>2370</v>
      </c>
      <c r="G79" s="2">
        <v>3280</v>
      </c>
      <c r="H79" s="2">
        <v>157</v>
      </c>
      <c r="I79" s="2">
        <v>348</v>
      </c>
      <c r="J79" s="2">
        <v>6</v>
      </c>
      <c r="K79" s="2">
        <v>3</v>
      </c>
    </row>
    <row r="80" spans="1:11" ht="15.75">
      <c r="A80" s="1">
        <v>0.6590277777777778</v>
      </c>
      <c r="B80" s="4" t="s">
        <v>28</v>
      </c>
      <c r="C80" s="2">
        <v>18</v>
      </c>
      <c r="D80" s="2">
        <v>663</v>
      </c>
      <c r="E80" s="2">
        <v>1735</v>
      </c>
      <c r="F80" s="2">
        <v>2370</v>
      </c>
      <c r="G80" s="2">
        <v>3280</v>
      </c>
      <c r="H80" s="2">
        <v>157</v>
      </c>
      <c r="I80" s="2">
        <v>348</v>
      </c>
      <c r="J80" s="2">
        <v>7</v>
      </c>
      <c r="K80" s="2">
        <v>3</v>
      </c>
    </row>
    <row r="81" spans="1:11" ht="15.75">
      <c r="A81" s="1">
        <v>0.6701388888888888</v>
      </c>
      <c r="B81" s="4" t="s">
        <v>29</v>
      </c>
      <c r="C81" s="2">
        <v>19</v>
      </c>
      <c r="D81" s="2">
        <v>20</v>
      </c>
      <c r="E81" s="2">
        <v>228</v>
      </c>
      <c r="F81" s="2">
        <v>230</v>
      </c>
      <c r="G81" s="2">
        <v>1735</v>
      </c>
      <c r="H81" s="2">
        <v>2370</v>
      </c>
      <c r="I81" s="2">
        <v>663</v>
      </c>
      <c r="J81" s="2">
        <v>9</v>
      </c>
      <c r="K81" s="2">
        <v>0</v>
      </c>
    </row>
    <row r="82" spans="1:11" ht="15.75">
      <c r="A82" s="1">
        <v>0.6791666666666667</v>
      </c>
      <c r="B82" s="4" t="s">
        <v>30</v>
      </c>
      <c r="C82" s="2">
        <v>20</v>
      </c>
      <c r="D82" s="2">
        <v>20</v>
      </c>
      <c r="E82" s="2">
        <v>228</v>
      </c>
      <c r="F82" s="2">
        <v>230</v>
      </c>
      <c r="G82" s="2">
        <v>1735</v>
      </c>
      <c r="H82" s="2">
        <v>663</v>
      </c>
      <c r="I82" s="2">
        <v>2370</v>
      </c>
      <c r="J82" s="2">
        <v>4</v>
      </c>
      <c r="K82" s="2">
        <v>1</v>
      </c>
    </row>
    <row r="83" spans="8:11" ht="15.75">
      <c r="H83" t="s">
        <v>128</v>
      </c>
      <c r="J83">
        <f>SUM(J66:J82)</f>
        <v>95</v>
      </c>
      <c r="K83" s="32">
        <f>SUM(K66:K82)</f>
        <v>37</v>
      </c>
    </row>
    <row r="84" spans="8:11" ht="15.75">
      <c r="H84" t="s">
        <v>129</v>
      </c>
      <c r="K84">
        <f>(J83+K83)/(82-65)/2</f>
        <v>3.8823529411764706</v>
      </c>
    </row>
    <row r="85" ht="15.75">
      <c r="B85" s="122"/>
    </row>
  </sheetData>
  <sheetProtection/>
  <mergeCells count="2">
    <mergeCell ref="A1:J1"/>
    <mergeCell ref="A64:K6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16"/>
  <sheetViews>
    <sheetView zoomScalePageLayoutView="0" workbookViewId="0" topLeftCell="A83">
      <selection activeCell="K96" sqref="K96"/>
    </sheetView>
  </sheetViews>
  <sheetFormatPr defaultColWidth="8.875" defaultRowHeight="15.75"/>
  <sheetData>
    <row r="1" spans="1:10" ht="15.75" customHeight="1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1" ht="31.5">
      <c r="A2" s="3" t="s">
        <v>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11" t="s">
        <v>39</v>
      </c>
    </row>
    <row r="3" spans="1:12" ht="15.75">
      <c r="A3" s="1">
        <v>0.40277777777777773</v>
      </c>
      <c r="B3" s="2">
        <v>1</v>
      </c>
      <c r="C3" s="2">
        <v>1517</v>
      </c>
      <c r="D3" s="2">
        <v>3307</v>
      </c>
      <c r="E3" s="2">
        <v>467</v>
      </c>
      <c r="F3" s="2">
        <v>3389</v>
      </c>
      <c r="G3" s="2">
        <v>888</v>
      </c>
      <c r="H3" s="2">
        <v>225</v>
      </c>
      <c r="I3" s="2">
        <v>3</v>
      </c>
      <c r="J3" s="2">
        <v>2</v>
      </c>
      <c r="K3" s="12"/>
      <c r="L3" t="s">
        <v>41</v>
      </c>
    </row>
    <row r="4" spans="1:12" ht="15.75">
      <c r="A4" s="1">
        <v>0.40902777777777777</v>
      </c>
      <c r="B4" s="2">
        <v>2</v>
      </c>
      <c r="C4" s="2">
        <v>1143</v>
      </c>
      <c r="D4" s="2">
        <v>1629</v>
      </c>
      <c r="E4" s="2">
        <v>1168</v>
      </c>
      <c r="F4" s="2">
        <v>1446</v>
      </c>
      <c r="G4" s="2">
        <v>484</v>
      </c>
      <c r="H4" s="2">
        <v>2528</v>
      </c>
      <c r="I4" s="2">
        <v>6</v>
      </c>
      <c r="J4" s="2">
        <v>3</v>
      </c>
      <c r="K4" s="14">
        <f>A4-A3</f>
        <v>0.006250000000000033</v>
      </c>
      <c r="L4" s="14"/>
    </row>
    <row r="5" spans="1:12" ht="15.75">
      <c r="A5" s="1">
        <v>0.4152777777777778</v>
      </c>
      <c r="B5" s="2">
        <v>3</v>
      </c>
      <c r="C5" s="2">
        <v>900</v>
      </c>
      <c r="D5" s="2">
        <v>2537</v>
      </c>
      <c r="E5" s="2">
        <v>2546</v>
      </c>
      <c r="F5" s="2">
        <v>1727</v>
      </c>
      <c r="G5" s="2">
        <v>2377</v>
      </c>
      <c r="H5" s="2">
        <v>1058</v>
      </c>
      <c r="I5" s="2">
        <v>0</v>
      </c>
      <c r="J5" s="2">
        <v>8</v>
      </c>
      <c r="K5" s="14">
        <f aca="true" t="shared" si="0" ref="K5:K67">A5-A4</f>
        <v>0.006250000000000033</v>
      </c>
      <c r="L5" s="14"/>
    </row>
    <row r="6" spans="1:12" ht="15.75">
      <c r="A6" s="1">
        <v>0.42083333333333334</v>
      </c>
      <c r="B6" s="2">
        <v>4</v>
      </c>
      <c r="C6" s="2">
        <v>204</v>
      </c>
      <c r="D6" s="2">
        <v>1748</v>
      </c>
      <c r="E6" s="2">
        <v>1389</v>
      </c>
      <c r="F6" s="2">
        <v>2866</v>
      </c>
      <c r="G6" s="2">
        <v>869</v>
      </c>
      <c r="H6" s="2">
        <v>365</v>
      </c>
      <c r="I6" s="2">
        <v>1</v>
      </c>
      <c r="J6" s="2">
        <v>5</v>
      </c>
      <c r="K6" s="14">
        <f t="shared" si="0"/>
        <v>0.005555555555555536</v>
      </c>
      <c r="L6" s="14"/>
    </row>
    <row r="7" spans="1:12" ht="15.75">
      <c r="A7" s="1">
        <v>0.4263888888888889</v>
      </c>
      <c r="B7" s="2">
        <v>5</v>
      </c>
      <c r="C7" s="2">
        <v>2234</v>
      </c>
      <c r="D7" s="2">
        <v>272</v>
      </c>
      <c r="E7" s="2">
        <v>2849</v>
      </c>
      <c r="F7" s="2">
        <v>1218</v>
      </c>
      <c r="G7" s="2">
        <v>287</v>
      </c>
      <c r="H7" s="2">
        <v>1886</v>
      </c>
      <c r="I7" s="2">
        <v>2</v>
      </c>
      <c r="J7" s="2">
        <v>0</v>
      </c>
      <c r="K7" s="14">
        <f t="shared" si="0"/>
        <v>0.005555555555555536</v>
      </c>
      <c r="L7" s="14"/>
    </row>
    <row r="8" spans="1:12" ht="15.75">
      <c r="A8" s="1">
        <v>0.43125</v>
      </c>
      <c r="B8" s="2">
        <v>6</v>
      </c>
      <c r="C8" s="2">
        <v>2534</v>
      </c>
      <c r="D8" s="2">
        <v>1829</v>
      </c>
      <c r="E8" s="2">
        <v>836</v>
      </c>
      <c r="F8" s="2">
        <v>768</v>
      </c>
      <c r="G8" s="2">
        <v>1626</v>
      </c>
      <c r="H8" s="2">
        <v>7</v>
      </c>
      <c r="I8" s="2">
        <v>4</v>
      </c>
      <c r="J8" s="2">
        <v>7</v>
      </c>
      <c r="K8" s="14">
        <f t="shared" si="0"/>
        <v>0.004861111111111149</v>
      </c>
      <c r="L8" s="14"/>
    </row>
    <row r="9" spans="1:12" ht="15.75">
      <c r="A9" s="1">
        <v>0.4361111111111111</v>
      </c>
      <c r="B9" s="2">
        <v>7</v>
      </c>
      <c r="C9" s="2">
        <v>3015</v>
      </c>
      <c r="D9" s="2">
        <v>1895</v>
      </c>
      <c r="E9" s="2">
        <v>1391</v>
      </c>
      <c r="F9" s="2">
        <v>1980</v>
      </c>
      <c r="G9" s="2">
        <v>88</v>
      </c>
      <c r="H9" s="2">
        <v>708</v>
      </c>
      <c r="I9" s="2">
        <v>4</v>
      </c>
      <c r="J9" s="2">
        <v>5</v>
      </c>
      <c r="K9" s="14">
        <f t="shared" si="0"/>
        <v>0.004861111111111094</v>
      </c>
      <c r="L9" s="14"/>
    </row>
    <row r="10" spans="1:12" ht="15.75">
      <c r="A10" s="1">
        <v>0.44305555555555554</v>
      </c>
      <c r="B10" s="2">
        <v>8</v>
      </c>
      <c r="C10" s="2">
        <v>87</v>
      </c>
      <c r="D10" s="2">
        <v>686</v>
      </c>
      <c r="E10" s="2">
        <v>53</v>
      </c>
      <c r="F10" s="2">
        <v>1719</v>
      </c>
      <c r="G10" s="2">
        <v>1893</v>
      </c>
      <c r="H10" s="2">
        <v>173</v>
      </c>
      <c r="I10" s="2">
        <v>4</v>
      </c>
      <c r="J10" s="2">
        <v>0</v>
      </c>
      <c r="K10" s="14">
        <f t="shared" si="0"/>
        <v>0.00694444444444442</v>
      </c>
      <c r="L10" s="14"/>
    </row>
    <row r="11" spans="1:12" ht="15.75">
      <c r="A11" s="1">
        <v>0.4479166666666667</v>
      </c>
      <c r="B11" s="2">
        <v>9</v>
      </c>
      <c r="C11" s="2">
        <v>2199</v>
      </c>
      <c r="D11" s="2">
        <v>484</v>
      </c>
      <c r="E11" s="2">
        <v>2866</v>
      </c>
      <c r="F11" s="2">
        <v>1195</v>
      </c>
      <c r="G11" s="2">
        <v>272</v>
      </c>
      <c r="H11" s="2">
        <v>3307</v>
      </c>
      <c r="I11" s="2">
        <v>4</v>
      </c>
      <c r="J11" s="2">
        <v>0</v>
      </c>
      <c r="K11" s="14">
        <f t="shared" si="0"/>
        <v>0.004861111111111149</v>
      </c>
      <c r="L11" s="14"/>
    </row>
    <row r="12" spans="1:12" ht="15.75">
      <c r="A12" s="1">
        <v>0.45208333333333334</v>
      </c>
      <c r="B12" s="2">
        <v>10</v>
      </c>
      <c r="C12" s="2">
        <v>1389</v>
      </c>
      <c r="D12" s="2">
        <v>2849</v>
      </c>
      <c r="E12" s="2">
        <v>2528</v>
      </c>
      <c r="F12" s="2">
        <v>2234</v>
      </c>
      <c r="G12" s="2">
        <v>2537</v>
      </c>
      <c r="H12" s="2">
        <v>467</v>
      </c>
      <c r="I12" s="2">
        <v>1</v>
      </c>
      <c r="J12" s="2">
        <v>1</v>
      </c>
      <c r="K12" s="14">
        <f t="shared" si="0"/>
        <v>0.004166666666666652</v>
      </c>
      <c r="L12" s="14"/>
    </row>
    <row r="13" spans="1:12" ht="15.75">
      <c r="A13" s="1">
        <v>0.4583333333333333</v>
      </c>
      <c r="B13" s="2">
        <v>11</v>
      </c>
      <c r="C13" s="2">
        <v>1895</v>
      </c>
      <c r="D13" s="2">
        <v>708</v>
      </c>
      <c r="E13" s="2">
        <v>3389</v>
      </c>
      <c r="F13" s="2">
        <v>1829</v>
      </c>
      <c r="G13" s="2">
        <v>1748</v>
      </c>
      <c r="H13" s="2">
        <v>1446</v>
      </c>
      <c r="I13" s="2">
        <v>0</v>
      </c>
      <c r="J13" s="2">
        <v>0</v>
      </c>
      <c r="K13" s="14">
        <f t="shared" si="0"/>
        <v>0.006249999999999978</v>
      </c>
      <c r="L13" s="14"/>
    </row>
    <row r="14" spans="1:12" ht="15.75">
      <c r="A14" s="1">
        <v>0.46388888888888885</v>
      </c>
      <c r="B14" s="2">
        <v>12</v>
      </c>
      <c r="C14" s="2">
        <v>365</v>
      </c>
      <c r="D14" s="2">
        <v>1980</v>
      </c>
      <c r="E14" s="2">
        <v>2534</v>
      </c>
      <c r="F14" s="2">
        <v>87</v>
      </c>
      <c r="G14" s="2">
        <v>900</v>
      </c>
      <c r="H14" s="2">
        <v>1727</v>
      </c>
      <c r="I14" s="2">
        <v>0</v>
      </c>
      <c r="J14" s="2">
        <v>2</v>
      </c>
      <c r="K14" s="14">
        <f t="shared" si="0"/>
        <v>0.005555555555555536</v>
      </c>
      <c r="L14" s="14"/>
    </row>
    <row r="15" spans="1:12" ht="15.75">
      <c r="A15" s="1">
        <v>0.4680555555555555</v>
      </c>
      <c r="B15" s="2">
        <v>13</v>
      </c>
      <c r="C15" s="2">
        <v>1218</v>
      </c>
      <c r="D15" s="2">
        <v>88</v>
      </c>
      <c r="E15" s="2">
        <v>2199</v>
      </c>
      <c r="F15" s="2">
        <v>1626</v>
      </c>
      <c r="G15" s="2">
        <v>2546</v>
      </c>
      <c r="H15" s="2">
        <v>836</v>
      </c>
      <c r="I15" s="2">
        <v>2</v>
      </c>
      <c r="J15" s="2">
        <v>2</v>
      </c>
      <c r="K15" s="14">
        <f t="shared" si="0"/>
        <v>0.004166666666666652</v>
      </c>
      <c r="L15" s="14"/>
    </row>
    <row r="16" spans="1:12" ht="15.75">
      <c r="A16" s="1">
        <v>0.47291666666666665</v>
      </c>
      <c r="B16" s="2">
        <v>14</v>
      </c>
      <c r="C16" s="2">
        <v>1893</v>
      </c>
      <c r="D16" s="2">
        <v>888</v>
      </c>
      <c r="E16" s="2">
        <v>1058</v>
      </c>
      <c r="F16" s="2">
        <v>1143</v>
      </c>
      <c r="G16" s="2">
        <v>287</v>
      </c>
      <c r="H16" s="2">
        <v>2377</v>
      </c>
      <c r="I16" s="2">
        <v>5</v>
      </c>
      <c r="J16" s="2">
        <v>4</v>
      </c>
      <c r="K16" s="14">
        <f t="shared" si="0"/>
        <v>0.004861111111111149</v>
      </c>
      <c r="L16" s="14"/>
    </row>
    <row r="17" spans="1:12" ht="15.75">
      <c r="A17" s="1">
        <v>0.4777777777777778</v>
      </c>
      <c r="B17" s="2">
        <v>15</v>
      </c>
      <c r="C17" s="2">
        <v>53</v>
      </c>
      <c r="D17" s="2">
        <v>1886</v>
      </c>
      <c r="E17" s="2">
        <v>7</v>
      </c>
      <c r="F17" s="2">
        <v>1195</v>
      </c>
      <c r="G17" s="2">
        <v>686</v>
      </c>
      <c r="H17" s="2">
        <v>1517</v>
      </c>
      <c r="I17" s="2">
        <v>0</v>
      </c>
      <c r="J17" s="2">
        <v>4</v>
      </c>
      <c r="K17" s="14">
        <f t="shared" si="0"/>
        <v>0.004861111111111149</v>
      </c>
      <c r="L17" s="14"/>
    </row>
    <row r="18" spans="1:12" ht="15.75">
      <c r="A18" s="1">
        <v>0.48194444444444445</v>
      </c>
      <c r="B18" s="2">
        <v>16</v>
      </c>
      <c r="C18" s="2">
        <v>1629</v>
      </c>
      <c r="D18" s="2">
        <v>768</v>
      </c>
      <c r="E18" s="2">
        <v>1391</v>
      </c>
      <c r="F18" s="2">
        <v>225</v>
      </c>
      <c r="G18" s="2">
        <v>173</v>
      </c>
      <c r="H18" s="2">
        <v>204</v>
      </c>
      <c r="I18" s="2">
        <v>5</v>
      </c>
      <c r="J18" s="2">
        <v>1</v>
      </c>
      <c r="K18" s="14">
        <f t="shared" si="0"/>
        <v>0.004166666666666652</v>
      </c>
      <c r="L18" s="14"/>
    </row>
    <row r="19" spans="1:12" ht="15.75">
      <c r="A19" s="1">
        <v>0.48680555555555555</v>
      </c>
      <c r="B19" s="2">
        <v>17</v>
      </c>
      <c r="C19" s="2">
        <v>1168</v>
      </c>
      <c r="D19" s="2">
        <v>1719</v>
      </c>
      <c r="E19" s="2">
        <v>2199</v>
      </c>
      <c r="F19" s="2">
        <v>869</v>
      </c>
      <c r="G19" s="2">
        <v>3015</v>
      </c>
      <c r="H19" s="2">
        <v>2534</v>
      </c>
      <c r="I19" s="2">
        <v>1</v>
      </c>
      <c r="J19" s="2">
        <v>4</v>
      </c>
      <c r="K19" s="14">
        <f t="shared" si="0"/>
        <v>0.004861111111111094</v>
      </c>
      <c r="L19" s="14"/>
    </row>
    <row r="20" spans="1:12" ht="15.75">
      <c r="A20" s="1">
        <v>0.49583333333333335</v>
      </c>
      <c r="B20" s="2">
        <v>18</v>
      </c>
      <c r="C20" s="2">
        <v>88</v>
      </c>
      <c r="D20" s="2">
        <v>365</v>
      </c>
      <c r="E20" s="2">
        <v>888</v>
      </c>
      <c r="F20" s="2">
        <v>2528</v>
      </c>
      <c r="G20" s="2">
        <v>272</v>
      </c>
      <c r="H20" s="2">
        <v>1980</v>
      </c>
      <c r="I20" s="2">
        <v>4</v>
      </c>
      <c r="J20" s="2">
        <v>5</v>
      </c>
      <c r="K20" s="14">
        <f t="shared" si="0"/>
        <v>0.009027777777777801</v>
      </c>
      <c r="L20" s="14"/>
    </row>
    <row r="21" spans="1:12" ht="15.75">
      <c r="A21" s="1">
        <v>0.5020833333333333</v>
      </c>
      <c r="B21" s="2">
        <v>19</v>
      </c>
      <c r="C21" s="2">
        <v>1626</v>
      </c>
      <c r="D21" s="2">
        <v>1829</v>
      </c>
      <c r="E21" s="2">
        <v>2377</v>
      </c>
      <c r="F21" s="2">
        <v>2234</v>
      </c>
      <c r="G21" s="2">
        <v>1389</v>
      </c>
      <c r="H21" s="2">
        <v>1058</v>
      </c>
      <c r="I21" s="2">
        <v>4</v>
      </c>
      <c r="J21" s="2">
        <v>5</v>
      </c>
      <c r="K21" s="14">
        <f t="shared" si="0"/>
        <v>0.006249999999999978</v>
      </c>
      <c r="L21" s="14"/>
    </row>
    <row r="22" spans="1:12" ht="15.75">
      <c r="A22" s="1">
        <v>0.50625</v>
      </c>
      <c r="B22" s="2">
        <v>20</v>
      </c>
      <c r="C22" s="2">
        <v>1886</v>
      </c>
      <c r="D22" s="2">
        <v>1727</v>
      </c>
      <c r="E22" s="2">
        <v>686</v>
      </c>
      <c r="F22" s="2">
        <v>3307</v>
      </c>
      <c r="G22" s="2">
        <v>1391</v>
      </c>
      <c r="H22" s="2">
        <v>1143</v>
      </c>
      <c r="I22" s="2">
        <v>1</v>
      </c>
      <c r="J22" s="2">
        <v>0</v>
      </c>
      <c r="K22" s="14">
        <f t="shared" si="0"/>
        <v>0.004166666666666652</v>
      </c>
      <c r="L22" s="14"/>
    </row>
    <row r="23" spans="1:12" ht="15.75">
      <c r="A23" s="1">
        <v>0.5118055555555555</v>
      </c>
      <c r="B23" s="2">
        <v>21</v>
      </c>
      <c r="C23" s="2">
        <v>869</v>
      </c>
      <c r="D23" s="2">
        <v>1446</v>
      </c>
      <c r="E23" s="2">
        <v>287</v>
      </c>
      <c r="F23" s="2">
        <v>2866</v>
      </c>
      <c r="G23" s="2">
        <v>1195</v>
      </c>
      <c r="H23" s="2">
        <v>1629</v>
      </c>
      <c r="I23" s="2">
        <v>0</v>
      </c>
      <c r="J23" s="2">
        <v>0</v>
      </c>
      <c r="K23" s="14">
        <f t="shared" si="0"/>
        <v>0.005555555555555536</v>
      </c>
      <c r="L23" s="14"/>
    </row>
    <row r="24" spans="1:12" ht="15.75">
      <c r="A24" s="1">
        <v>0.5159722222222222</v>
      </c>
      <c r="B24" s="2">
        <v>22</v>
      </c>
      <c r="C24" s="2">
        <v>2849</v>
      </c>
      <c r="D24" s="2">
        <v>53</v>
      </c>
      <c r="E24" s="2">
        <v>2546</v>
      </c>
      <c r="F24" s="2">
        <v>3015</v>
      </c>
      <c r="G24" s="2">
        <v>1168</v>
      </c>
      <c r="H24" s="2">
        <v>768</v>
      </c>
      <c r="I24" s="2">
        <v>1</v>
      </c>
      <c r="J24" s="2">
        <v>6</v>
      </c>
      <c r="K24" s="14">
        <f t="shared" si="0"/>
        <v>0.004166666666666652</v>
      </c>
      <c r="L24" s="14"/>
    </row>
    <row r="25" spans="1:12" ht="15.75">
      <c r="A25" s="1">
        <v>0.54375</v>
      </c>
      <c r="B25" s="2">
        <v>23</v>
      </c>
      <c r="C25" s="2">
        <v>3389</v>
      </c>
      <c r="D25" s="2">
        <v>1517</v>
      </c>
      <c r="E25" s="2">
        <v>173</v>
      </c>
      <c r="F25" s="2">
        <v>484</v>
      </c>
      <c r="G25" s="2">
        <v>1218</v>
      </c>
      <c r="H25" s="2">
        <v>708</v>
      </c>
      <c r="I25" s="2">
        <v>6</v>
      </c>
      <c r="J25" s="2">
        <v>3</v>
      </c>
      <c r="K25" s="14"/>
      <c r="L25" s="14" t="s">
        <v>46</v>
      </c>
    </row>
    <row r="26" spans="1:12" ht="15.75">
      <c r="A26" s="1">
        <v>0.548611111111111</v>
      </c>
      <c r="B26" s="2">
        <v>24</v>
      </c>
      <c r="C26" s="2">
        <v>467</v>
      </c>
      <c r="D26" s="2">
        <v>204</v>
      </c>
      <c r="E26" s="2">
        <v>900</v>
      </c>
      <c r="F26" s="2">
        <v>1719</v>
      </c>
      <c r="G26" s="2">
        <v>7</v>
      </c>
      <c r="H26" s="2">
        <v>1895</v>
      </c>
      <c r="I26" s="2">
        <v>2</v>
      </c>
      <c r="J26" s="2">
        <v>0</v>
      </c>
      <c r="K26" s="14">
        <f t="shared" si="0"/>
        <v>0.004861111111111094</v>
      </c>
      <c r="L26" s="14"/>
    </row>
    <row r="27" spans="1:12" ht="15.75">
      <c r="A27" s="1">
        <v>0.5534722222222223</v>
      </c>
      <c r="B27" s="2">
        <v>25</v>
      </c>
      <c r="C27" s="2">
        <v>225</v>
      </c>
      <c r="D27" s="2">
        <v>87</v>
      </c>
      <c r="E27" s="2">
        <v>1893</v>
      </c>
      <c r="F27" s="2">
        <v>1748</v>
      </c>
      <c r="G27" s="2">
        <v>2537</v>
      </c>
      <c r="H27" s="2">
        <v>836</v>
      </c>
      <c r="I27" s="2">
        <v>2</v>
      </c>
      <c r="J27" s="2">
        <v>0</v>
      </c>
      <c r="K27" s="14">
        <f t="shared" si="0"/>
        <v>0.004861111111111205</v>
      </c>
      <c r="L27" s="14"/>
    </row>
    <row r="28" spans="1:12" ht="15.75">
      <c r="A28" s="1">
        <v>0.5576388888888889</v>
      </c>
      <c r="B28" s="2">
        <v>26</v>
      </c>
      <c r="C28" s="2">
        <v>2546</v>
      </c>
      <c r="D28" s="2">
        <v>2534</v>
      </c>
      <c r="E28" s="2">
        <v>888</v>
      </c>
      <c r="F28" s="2">
        <v>2234</v>
      </c>
      <c r="G28" s="2">
        <v>1629</v>
      </c>
      <c r="H28" s="2">
        <v>1886</v>
      </c>
      <c r="I28" s="2">
        <v>2</v>
      </c>
      <c r="J28" s="2">
        <v>1</v>
      </c>
      <c r="K28" s="14">
        <f t="shared" si="0"/>
        <v>0.004166666666666652</v>
      </c>
      <c r="L28" s="14"/>
    </row>
    <row r="29" spans="1:12" ht="15.75">
      <c r="A29" s="1">
        <v>0.5618055555555556</v>
      </c>
      <c r="B29" s="2">
        <v>27</v>
      </c>
      <c r="C29" s="2">
        <v>708</v>
      </c>
      <c r="D29" s="2">
        <v>1446</v>
      </c>
      <c r="E29" s="2">
        <v>2377</v>
      </c>
      <c r="F29" s="2">
        <v>365</v>
      </c>
      <c r="G29" s="2">
        <v>768</v>
      </c>
      <c r="H29" s="2">
        <v>2849</v>
      </c>
      <c r="I29" s="2">
        <v>4</v>
      </c>
      <c r="J29" s="2">
        <v>5</v>
      </c>
      <c r="K29" s="14">
        <f t="shared" si="0"/>
        <v>0.004166666666666652</v>
      </c>
      <c r="L29" s="14"/>
    </row>
    <row r="30" spans="1:12" ht="15.75">
      <c r="A30" s="1">
        <v>0.5659722222222222</v>
      </c>
      <c r="B30" s="2">
        <v>28</v>
      </c>
      <c r="C30" s="2">
        <v>484</v>
      </c>
      <c r="D30" s="2">
        <v>1143</v>
      </c>
      <c r="E30" s="2">
        <v>686</v>
      </c>
      <c r="F30" s="2">
        <v>2199</v>
      </c>
      <c r="G30" s="2">
        <v>3015</v>
      </c>
      <c r="H30" s="2">
        <v>900</v>
      </c>
      <c r="I30" s="2">
        <v>5</v>
      </c>
      <c r="J30" s="2">
        <v>0</v>
      </c>
      <c r="K30" s="14">
        <f t="shared" si="0"/>
        <v>0.004166666666666652</v>
      </c>
      <c r="L30" s="14"/>
    </row>
    <row r="31" spans="1:12" ht="15.75">
      <c r="A31" s="1">
        <v>0.5701388888888889</v>
      </c>
      <c r="B31" s="2">
        <v>29</v>
      </c>
      <c r="C31" s="2">
        <v>869</v>
      </c>
      <c r="D31" s="2">
        <v>1980</v>
      </c>
      <c r="E31" s="2">
        <v>2537</v>
      </c>
      <c r="F31" s="2">
        <v>173</v>
      </c>
      <c r="G31" s="2">
        <v>7</v>
      </c>
      <c r="H31" s="2">
        <v>1218</v>
      </c>
      <c r="I31" s="2">
        <v>1</v>
      </c>
      <c r="J31" s="2">
        <v>2</v>
      </c>
      <c r="K31" s="14">
        <f t="shared" si="0"/>
        <v>0.004166666666666652</v>
      </c>
      <c r="L31" s="14"/>
    </row>
    <row r="32" spans="1:12" ht="15.75">
      <c r="A32" s="1">
        <v>0.575</v>
      </c>
      <c r="B32" s="2">
        <v>30</v>
      </c>
      <c r="C32" s="2">
        <v>1389</v>
      </c>
      <c r="D32" s="2">
        <v>272</v>
      </c>
      <c r="E32" s="2">
        <v>836</v>
      </c>
      <c r="F32" s="2">
        <v>1719</v>
      </c>
      <c r="G32" s="2">
        <v>1391</v>
      </c>
      <c r="H32" s="2">
        <v>1058</v>
      </c>
      <c r="I32" s="2">
        <v>1</v>
      </c>
      <c r="J32" s="2">
        <v>9</v>
      </c>
      <c r="K32" s="14">
        <f t="shared" si="0"/>
        <v>0.004861111111111094</v>
      </c>
      <c r="L32" s="14"/>
    </row>
    <row r="33" spans="1:12" ht="15.75">
      <c r="A33" s="1">
        <v>0.5791666666666667</v>
      </c>
      <c r="B33" s="2">
        <v>31</v>
      </c>
      <c r="C33" s="2">
        <v>2528</v>
      </c>
      <c r="D33" s="2">
        <v>467</v>
      </c>
      <c r="E33" s="2">
        <v>1195</v>
      </c>
      <c r="F33" s="2">
        <v>87</v>
      </c>
      <c r="G33" s="2">
        <v>3307</v>
      </c>
      <c r="H33" s="2">
        <v>1748</v>
      </c>
      <c r="I33" s="2">
        <v>2</v>
      </c>
      <c r="J33" s="2">
        <v>0</v>
      </c>
      <c r="K33" s="14">
        <f t="shared" si="0"/>
        <v>0.004166666666666763</v>
      </c>
      <c r="L33" s="14"/>
    </row>
    <row r="34" spans="1:12" ht="15.75">
      <c r="A34" s="1">
        <v>0.5854166666666667</v>
      </c>
      <c r="B34" s="2">
        <v>32</v>
      </c>
      <c r="C34" s="2">
        <v>2866</v>
      </c>
      <c r="D34" s="2">
        <v>1168</v>
      </c>
      <c r="E34" s="2">
        <v>287</v>
      </c>
      <c r="F34" s="2">
        <v>1893</v>
      </c>
      <c r="G34" s="2">
        <v>1626</v>
      </c>
      <c r="H34" s="2">
        <v>3389</v>
      </c>
      <c r="I34" s="2">
        <v>1</v>
      </c>
      <c r="J34" s="2">
        <v>1</v>
      </c>
      <c r="K34" s="14">
        <f t="shared" si="0"/>
        <v>0.006249999999999978</v>
      </c>
      <c r="L34" s="14"/>
    </row>
    <row r="35" spans="1:12" ht="15.75">
      <c r="A35" s="1">
        <v>0.5902777777777778</v>
      </c>
      <c r="B35" s="2">
        <v>33</v>
      </c>
      <c r="C35" s="2">
        <v>88</v>
      </c>
      <c r="D35" s="2">
        <v>1829</v>
      </c>
      <c r="E35" s="2">
        <v>1727</v>
      </c>
      <c r="F35" s="2">
        <v>1517</v>
      </c>
      <c r="G35" s="2">
        <v>204</v>
      </c>
      <c r="H35" s="2">
        <v>53</v>
      </c>
      <c r="I35" s="2">
        <v>2</v>
      </c>
      <c r="J35" s="2">
        <v>0</v>
      </c>
      <c r="K35" s="14">
        <f t="shared" si="0"/>
        <v>0.004861111111111094</v>
      </c>
      <c r="L35" s="14"/>
    </row>
    <row r="36" spans="1:12" ht="15.75">
      <c r="A36" s="1">
        <v>0.5930555555555556</v>
      </c>
      <c r="B36" s="2">
        <v>34</v>
      </c>
      <c r="C36" s="2">
        <v>225</v>
      </c>
      <c r="D36" s="2">
        <v>484</v>
      </c>
      <c r="E36" s="2">
        <v>1058</v>
      </c>
      <c r="F36" s="2">
        <v>1895</v>
      </c>
      <c r="G36" s="2">
        <v>1886</v>
      </c>
      <c r="H36" s="2">
        <v>869</v>
      </c>
      <c r="I36" s="2">
        <v>11</v>
      </c>
      <c r="J36" s="2">
        <v>0</v>
      </c>
      <c r="K36" s="14">
        <f t="shared" si="0"/>
        <v>0.002777777777777768</v>
      </c>
      <c r="L36" s="14"/>
    </row>
    <row r="37" spans="1:12" ht="15.75">
      <c r="A37" s="1">
        <v>0.5993055555555555</v>
      </c>
      <c r="B37" s="2">
        <v>35</v>
      </c>
      <c r="C37" s="2">
        <v>686</v>
      </c>
      <c r="D37" s="2">
        <v>2234</v>
      </c>
      <c r="E37" s="2">
        <v>900</v>
      </c>
      <c r="F37" s="2">
        <v>708</v>
      </c>
      <c r="G37" s="2">
        <v>87</v>
      </c>
      <c r="H37" s="2">
        <v>768</v>
      </c>
      <c r="I37" s="2">
        <v>4</v>
      </c>
      <c r="J37" s="2">
        <v>0</v>
      </c>
      <c r="K37" s="14">
        <f t="shared" si="0"/>
        <v>0.006249999999999978</v>
      </c>
      <c r="L37" s="14"/>
    </row>
    <row r="38" spans="1:12" ht="15.75">
      <c r="A38" s="1">
        <v>0.6034722222222222</v>
      </c>
      <c r="B38" s="2">
        <v>36</v>
      </c>
      <c r="C38" s="2">
        <v>2377</v>
      </c>
      <c r="D38" s="2">
        <v>1629</v>
      </c>
      <c r="E38" s="2">
        <v>365</v>
      </c>
      <c r="F38" s="2">
        <v>3307</v>
      </c>
      <c r="G38" s="2">
        <v>3389</v>
      </c>
      <c r="H38" s="2">
        <v>1218</v>
      </c>
      <c r="I38" s="2">
        <v>10</v>
      </c>
      <c r="J38" s="2">
        <v>2</v>
      </c>
      <c r="K38" s="14">
        <f t="shared" si="0"/>
        <v>0.004166666666666652</v>
      </c>
      <c r="L38" s="14"/>
    </row>
    <row r="39" spans="1:12" ht="15.75">
      <c r="A39" s="1">
        <v>0.6104166666666667</v>
      </c>
      <c r="B39" s="2">
        <v>37</v>
      </c>
      <c r="C39" s="2">
        <v>1719</v>
      </c>
      <c r="D39" s="2">
        <v>53</v>
      </c>
      <c r="E39" s="2">
        <v>1727</v>
      </c>
      <c r="F39" s="2">
        <v>888</v>
      </c>
      <c r="G39" s="2">
        <v>2849</v>
      </c>
      <c r="H39" s="2">
        <v>1748</v>
      </c>
      <c r="I39" s="2">
        <v>2</v>
      </c>
      <c r="J39" s="2">
        <v>0</v>
      </c>
      <c r="K39" s="14">
        <f t="shared" si="0"/>
        <v>0.006944444444444531</v>
      </c>
      <c r="L39" s="14"/>
    </row>
    <row r="40" spans="1:12" ht="15.75">
      <c r="A40" s="1">
        <v>0.6145833333333334</v>
      </c>
      <c r="B40" s="2">
        <v>38</v>
      </c>
      <c r="C40" s="2">
        <v>1895</v>
      </c>
      <c r="D40" s="2">
        <v>272</v>
      </c>
      <c r="E40" s="2">
        <v>287</v>
      </c>
      <c r="F40" s="2">
        <v>2528</v>
      </c>
      <c r="G40" s="2">
        <v>2537</v>
      </c>
      <c r="H40" s="2">
        <v>3015</v>
      </c>
      <c r="I40" s="2">
        <v>3</v>
      </c>
      <c r="J40" s="2">
        <v>6</v>
      </c>
      <c r="K40" s="14">
        <f t="shared" si="0"/>
        <v>0.004166666666666652</v>
      </c>
      <c r="L40" s="14"/>
    </row>
    <row r="41" spans="1:12" ht="15.75">
      <c r="A41" s="1">
        <v>0.6201388888888889</v>
      </c>
      <c r="B41" s="2">
        <v>39</v>
      </c>
      <c r="C41" s="2">
        <v>173</v>
      </c>
      <c r="D41" s="2">
        <v>1446</v>
      </c>
      <c r="E41" s="2">
        <v>2199</v>
      </c>
      <c r="F41" s="2">
        <v>88</v>
      </c>
      <c r="G41" s="2">
        <v>1389</v>
      </c>
      <c r="H41" s="2">
        <v>467</v>
      </c>
      <c r="I41" s="2">
        <v>0</v>
      </c>
      <c r="J41" s="2">
        <v>1</v>
      </c>
      <c r="K41" s="14">
        <f t="shared" si="0"/>
        <v>0.005555555555555536</v>
      </c>
      <c r="L41" s="14"/>
    </row>
    <row r="42" spans="1:12" ht="15.75">
      <c r="A42" s="1">
        <v>0.625</v>
      </c>
      <c r="B42" s="2">
        <v>40</v>
      </c>
      <c r="C42" s="2">
        <v>1626</v>
      </c>
      <c r="D42" s="2">
        <v>1980</v>
      </c>
      <c r="E42" s="2">
        <v>1168</v>
      </c>
      <c r="F42" s="2">
        <v>1143</v>
      </c>
      <c r="G42" s="2">
        <v>1829</v>
      </c>
      <c r="H42" s="2">
        <v>225</v>
      </c>
      <c r="I42" s="2">
        <v>3</v>
      </c>
      <c r="J42" s="2">
        <v>5</v>
      </c>
      <c r="K42" s="14">
        <f t="shared" si="0"/>
        <v>0.004861111111111094</v>
      </c>
      <c r="L42" s="14"/>
    </row>
    <row r="43" spans="1:12" ht="15.75">
      <c r="A43" s="1">
        <v>0.6284722222222222</v>
      </c>
      <c r="B43" s="2">
        <v>41</v>
      </c>
      <c r="C43" s="2">
        <v>2546</v>
      </c>
      <c r="D43" s="2">
        <v>1517</v>
      </c>
      <c r="E43" s="2">
        <v>7</v>
      </c>
      <c r="F43" s="2">
        <v>1893</v>
      </c>
      <c r="G43" s="2">
        <v>2866</v>
      </c>
      <c r="H43" s="2">
        <v>1391</v>
      </c>
      <c r="I43" s="2">
        <v>7</v>
      </c>
      <c r="J43" s="2">
        <v>1</v>
      </c>
      <c r="K43" s="14">
        <f t="shared" si="0"/>
        <v>0.00347222222222221</v>
      </c>
      <c r="L43" s="14"/>
    </row>
    <row r="44" spans="1:12" ht="15.75">
      <c r="A44" s="1">
        <v>0.6326388888888889</v>
      </c>
      <c r="B44" s="2">
        <v>42</v>
      </c>
      <c r="C44" s="2">
        <v>204</v>
      </c>
      <c r="D44" s="2">
        <v>2534</v>
      </c>
      <c r="E44" s="2">
        <v>3389</v>
      </c>
      <c r="F44" s="2">
        <v>1195</v>
      </c>
      <c r="G44" s="2">
        <v>836</v>
      </c>
      <c r="H44" s="2">
        <v>53</v>
      </c>
      <c r="I44" s="2">
        <v>4</v>
      </c>
      <c r="J44" s="2">
        <v>0</v>
      </c>
      <c r="K44" s="14">
        <f t="shared" si="0"/>
        <v>0.004166666666666652</v>
      </c>
      <c r="L44" s="14"/>
    </row>
    <row r="45" spans="1:12" ht="15.75">
      <c r="A45" s="1">
        <v>0.6375</v>
      </c>
      <c r="B45" s="2">
        <v>43</v>
      </c>
      <c r="C45" s="2">
        <v>3307</v>
      </c>
      <c r="D45" s="2">
        <v>768</v>
      </c>
      <c r="E45" s="2">
        <v>88</v>
      </c>
      <c r="F45" s="2">
        <v>287</v>
      </c>
      <c r="G45" s="2">
        <v>1389</v>
      </c>
      <c r="H45" s="2">
        <v>1719</v>
      </c>
      <c r="I45" s="2">
        <v>6</v>
      </c>
      <c r="J45" s="2">
        <v>0</v>
      </c>
      <c r="K45" s="14">
        <f t="shared" si="0"/>
        <v>0.004861111111111094</v>
      </c>
      <c r="L45" s="14"/>
    </row>
    <row r="46" spans="1:12" ht="15.75">
      <c r="A46" s="1">
        <v>0.6409722222222222</v>
      </c>
      <c r="B46" s="2">
        <v>44</v>
      </c>
      <c r="C46" s="2">
        <v>1218</v>
      </c>
      <c r="D46" s="2">
        <v>686</v>
      </c>
      <c r="E46" s="2">
        <v>1446</v>
      </c>
      <c r="F46" s="2">
        <v>1980</v>
      </c>
      <c r="G46" s="2">
        <v>1895</v>
      </c>
      <c r="H46" s="2">
        <v>225</v>
      </c>
      <c r="I46" s="2">
        <v>5</v>
      </c>
      <c r="J46" s="2">
        <v>5</v>
      </c>
      <c r="K46" s="14">
        <f t="shared" si="0"/>
        <v>0.00347222222222221</v>
      </c>
      <c r="L46" s="14"/>
    </row>
    <row r="47" spans="1:12" ht="15.75">
      <c r="A47" s="1">
        <v>0.6486111111111111</v>
      </c>
      <c r="B47" s="2">
        <v>45</v>
      </c>
      <c r="C47" s="2">
        <v>1829</v>
      </c>
      <c r="D47" s="2">
        <v>1893</v>
      </c>
      <c r="E47" s="2">
        <v>272</v>
      </c>
      <c r="F47" s="2">
        <v>2849</v>
      </c>
      <c r="G47" s="2">
        <v>87</v>
      </c>
      <c r="H47" s="2">
        <v>7</v>
      </c>
      <c r="I47" s="2">
        <v>3</v>
      </c>
      <c r="J47" s="2">
        <v>2</v>
      </c>
      <c r="K47" s="14">
        <f t="shared" si="0"/>
        <v>0.007638888888888973</v>
      </c>
      <c r="L47" s="14"/>
    </row>
    <row r="48" spans="1:12" ht="15.75">
      <c r="A48" s="1">
        <v>0.6541666666666667</v>
      </c>
      <c r="B48" s="2">
        <v>46</v>
      </c>
      <c r="C48" s="2">
        <v>484</v>
      </c>
      <c r="D48" s="2">
        <v>2534</v>
      </c>
      <c r="E48" s="2">
        <v>2377</v>
      </c>
      <c r="F48" s="2">
        <v>1391</v>
      </c>
      <c r="G48" s="2">
        <v>467</v>
      </c>
      <c r="H48" s="2">
        <v>1748</v>
      </c>
      <c r="I48" s="2">
        <v>0</v>
      </c>
      <c r="J48" s="2">
        <v>3</v>
      </c>
      <c r="K48" s="14">
        <f t="shared" si="0"/>
        <v>0.005555555555555536</v>
      </c>
      <c r="L48" s="14"/>
    </row>
    <row r="49" spans="1:12" ht="15.75">
      <c r="A49" s="1">
        <v>0.6590277777777778</v>
      </c>
      <c r="B49" s="2">
        <v>47</v>
      </c>
      <c r="C49" s="2">
        <v>888</v>
      </c>
      <c r="D49" s="2">
        <v>204</v>
      </c>
      <c r="E49" s="2">
        <v>1195</v>
      </c>
      <c r="F49" s="2">
        <v>1058</v>
      </c>
      <c r="G49" s="2">
        <v>1626</v>
      </c>
      <c r="H49" s="2">
        <v>900</v>
      </c>
      <c r="I49" s="2">
        <v>0</v>
      </c>
      <c r="J49" s="2">
        <v>4</v>
      </c>
      <c r="K49" s="14">
        <f t="shared" si="0"/>
        <v>0.004861111111111094</v>
      </c>
      <c r="L49" s="14"/>
    </row>
    <row r="50" spans="1:12" ht="15.75">
      <c r="A50" s="1">
        <v>0.6625</v>
      </c>
      <c r="B50" s="2">
        <v>48</v>
      </c>
      <c r="C50" s="2">
        <v>708</v>
      </c>
      <c r="D50" s="2">
        <v>1629</v>
      </c>
      <c r="E50" s="2">
        <v>2199</v>
      </c>
      <c r="F50" s="2">
        <v>1727</v>
      </c>
      <c r="G50" s="2">
        <v>2537</v>
      </c>
      <c r="H50" s="2">
        <v>1168</v>
      </c>
      <c r="I50" s="2">
        <v>3</v>
      </c>
      <c r="J50" s="2">
        <v>2</v>
      </c>
      <c r="K50" s="14">
        <f t="shared" si="0"/>
        <v>0.00347222222222221</v>
      </c>
      <c r="L50" s="14"/>
    </row>
    <row r="51" spans="1:12" ht="15.75">
      <c r="A51" s="1">
        <v>0.6680555555555556</v>
      </c>
      <c r="B51" s="2">
        <v>49</v>
      </c>
      <c r="C51" s="2">
        <v>2866</v>
      </c>
      <c r="D51" s="2">
        <v>1886</v>
      </c>
      <c r="E51" s="2">
        <v>3015</v>
      </c>
      <c r="F51" s="2">
        <v>173</v>
      </c>
      <c r="G51" s="2">
        <v>365</v>
      </c>
      <c r="H51" s="2">
        <v>2528</v>
      </c>
      <c r="I51" s="2">
        <v>2</v>
      </c>
      <c r="J51" s="2">
        <v>7</v>
      </c>
      <c r="K51" s="14">
        <f t="shared" si="0"/>
        <v>0.005555555555555647</v>
      </c>
      <c r="L51" s="14"/>
    </row>
    <row r="52" spans="1:12" ht="15.75">
      <c r="A52" s="1">
        <v>0.6715277777777778</v>
      </c>
      <c r="B52" s="2">
        <v>50</v>
      </c>
      <c r="C52" s="2">
        <v>869</v>
      </c>
      <c r="D52" s="2">
        <v>1517</v>
      </c>
      <c r="E52" s="2">
        <v>836</v>
      </c>
      <c r="F52" s="2">
        <v>2234</v>
      </c>
      <c r="G52" s="2">
        <v>1143</v>
      </c>
      <c r="H52" s="2">
        <v>2546</v>
      </c>
      <c r="I52" s="2">
        <v>5</v>
      </c>
      <c r="J52" s="2">
        <v>1</v>
      </c>
      <c r="K52" s="14">
        <f t="shared" si="0"/>
        <v>0.00347222222222221</v>
      </c>
      <c r="L52" s="14"/>
    </row>
    <row r="53" spans="1:12" ht="15.75">
      <c r="A53" s="1">
        <v>0.6770833333333334</v>
      </c>
      <c r="B53" s="2">
        <v>51</v>
      </c>
      <c r="C53" s="2">
        <v>225</v>
      </c>
      <c r="D53" s="2">
        <v>1391</v>
      </c>
      <c r="E53" s="2">
        <v>900</v>
      </c>
      <c r="F53" s="2">
        <v>1829</v>
      </c>
      <c r="G53" s="2">
        <v>2849</v>
      </c>
      <c r="H53" s="2">
        <v>287</v>
      </c>
      <c r="I53" s="2">
        <v>1</v>
      </c>
      <c r="J53" s="2">
        <v>1</v>
      </c>
      <c r="K53" s="14">
        <f t="shared" si="0"/>
        <v>0.005555555555555536</v>
      </c>
      <c r="L53" s="14"/>
    </row>
    <row r="54" spans="1:12" ht="15.75">
      <c r="A54" s="1">
        <v>0.68125</v>
      </c>
      <c r="B54" s="2">
        <v>52</v>
      </c>
      <c r="C54" s="2">
        <v>1218</v>
      </c>
      <c r="D54" s="2">
        <v>87</v>
      </c>
      <c r="E54" s="2">
        <v>888</v>
      </c>
      <c r="F54" s="2">
        <v>1168</v>
      </c>
      <c r="G54" s="2">
        <v>1389</v>
      </c>
      <c r="H54" s="2">
        <v>484</v>
      </c>
      <c r="I54" s="2">
        <v>6</v>
      </c>
      <c r="J54" s="2">
        <v>4</v>
      </c>
      <c r="K54" s="14">
        <f t="shared" si="0"/>
        <v>0.004166666666666652</v>
      </c>
      <c r="L54" s="14"/>
    </row>
    <row r="55" spans="1:12" ht="15.75">
      <c r="A55" s="1">
        <v>0.6854166666666667</v>
      </c>
      <c r="B55" s="2">
        <v>53</v>
      </c>
      <c r="C55" s="2">
        <v>1886</v>
      </c>
      <c r="D55" s="2">
        <v>1195</v>
      </c>
      <c r="E55" s="2">
        <v>1719</v>
      </c>
      <c r="F55" s="2">
        <v>1626</v>
      </c>
      <c r="G55" s="2">
        <v>173</v>
      </c>
      <c r="H55" s="2">
        <v>1727</v>
      </c>
      <c r="I55" s="2">
        <v>0</v>
      </c>
      <c r="J55" s="2">
        <v>4</v>
      </c>
      <c r="K55" s="14">
        <f t="shared" si="0"/>
        <v>0.004166666666666652</v>
      </c>
      <c r="L55" s="14"/>
    </row>
    <row r="56" spans="1:12" ht="15.75">
      <c r="A56" s="1">
        <v>0.6895833333333333</v>
      </c>
      <c r="B56" s="2">
        <v>54</v>
      </c>
      <c r="C56" s="2">
        <v>204</v>
      </c>
      <c r="D56" s="2">
        <v>2537</v>
      </c>
      <c r="E56" s="2">
        <v>272</v>
      </c>
      <c r="F56" s="2">
        <v>1446</v>
      </c>
      <c r="G56" s="2">
        <v>2534</v>
      </c>
      <c r="H56" s="2">
        <v>1517</v>
      </c>
      <c r="I56" s="2">
        <v>3</v>
      </c>
      <c r="J56" s="2">
        <v>3</v>
      </c>
      <c r="K56" s="14">
        <f t="shared" si="0"/>
        <v>0.004166666666666652</v>
      </c>
      <c r="L56" s="14"/>
    </row>
    <row r="57" spans="1:12" ht="15.75">
      <c r="A57" s="1">
        <v>0.69375</v>
      </c>
      <c r="B57" s="2">
        <v>55</v>
      </c>
      <c r="C57" s="2">
        <v>2866</v>
      </c>
      <c r="D57" s="2">
        <v>836</v>
      </c>
      <c r="E57" s="2">
        <v>88</v>
      </c>
      <c r="F57" s="2">
        <v>2377</v>
      </c>
      <c r="G57" s="2">
        <v>686</v>
      </c>
      <c r="H57" s="2">
        <v>3015</v>
      </c>
      <c r="I57" s="2">
        <v>1</v>
      </c>
      <c r="J57" s="2">
        <v>3</v>
      </c>
      <c r="K57" s="14">
        <f t="shared" si="0"/>
        <v>0.004166666666666652</v>
      </c>
      <c r="L57" s="14"/>
    </row>
    <row r="58" spans="1:12" ht="15.75">
      <c r="A58" s="1">
        <v>0.6972222222222223</v>
      </c>
      <c r="B58" s="2">
        <v>56</v>
      </c>
      <c r="C58" s="2">
        <v>3307</v>
      </c>
      <c r="D58" s="2">
        <v>2528</v>
      </c>
      <c r="E58" s="2">
        <v>1629</v>
      </c>
      <c r="F58" s="2">
        <v>1980</v>
      </c>
      <c r="G58" s="2">
        <v>1893</v>
      </c>
      <c r="H58" s="2">
        <v>53</v>
      </c>
      <c r="I58" s="2">
        <v>6</v>
      </c>
      <c r="J58" s="2">
        <v>3</v>
      </c>
      <c r="K58" s="14">
        <f t="shared" si="0"/>
        <v>0.003472222222222321</v>
      </c>
      <c r="L58" s="14"/>
    </row>
    <row r="59" spans="1:12" ht="15.75">
      <c r="A59" s="1">
        <v>0.7013888888888888</v>
      </c>
      <c r="B59" s="2">
        <v>57</v>
      </c>
      <c r="C59" s="2">
        <v>1058</v>
      </c>
      <c r="D59" s="2">
        <v>2546</v>
      </c>
      <c r="E59" s="2">
        <v>869</v>
      </c>
      <c r="F59" s="2">
        <v>365</v>
      </c>
      <c r="G59" s="2">
        <v>708</v>
      </c>
      <c r="H59" s="2">
        <v>467</v>
      </c>
      <c r="I59" s="2">
        <v>7</v>
      </c>
      <c r="J59" s="2">
        <v>4</v>
      </c>
      <c r="K59" s="14">
        <f t="shared" si="0"/>
        <v>0.004166666666666541</v>
      </c>
      <c r="L59" s="14"/>
    </row>
    <row r="60" spans="1:12" ht="15.75">
      <c r="A60" s="1">
        <v>0.70625</v>
      </c>
      <c r="B60" s="2">
        <v>58</v>
      </c>
      <c r="C60" s="2">
        <v>3389</v>
      </c>
      <c r="D60" s="2">
        <v>1748</v>
      </c>
      <c r="E60" s="2">
        <v>7</v>
      </c>
      <c r="F60" s="2">
        <v>2199</v>
      </c>
      <c r="G60" s="2">
        <v>1143</v>
      </c>
      <c r="H60" s="2">
        <v>768</v>
      </c>
      <c r="I60" s="2">
        <v>0</v>
      </c>
      <c r="J60" s="2">
        <v>0</v>
      </c>
      <c r="K60" s="14">
        <f t="shared" si="0"/>
        <v>0.004861111111111205</v>
      </c>
      <c r="L60" s="14"/>
    </row>
    <row r="61" spans="1:12" ht="15.75">
      <c r="A61" s="1">
        <v>0.7104166666666667</v>
      </c>
      <c r="B61" s="2">
        <v>59</v>
      </c>
      <c r="C61" s="2">
        <v>2234</v>
      </c>
      <c r="D61" s="2">
        <v>836</v>
      </c>
      <c r="E61" s="2">
        <v>1391</v>
      </c>
      <c r="F61" s="2">
        <v>1895</v>
      </c>
      <c r="G61" s="2">
        <v>1168</v>
      </c>
      <c r="H61" s="2">
        <v>1195</v>
      </c>
      <c r="I61" s="2">
        <v>3</v>
      </c>
      <c r="J61" s="2">
        <v>1</v>
      </c>
      <c r="K61" s="14">
        <f t="shared" si="0"/>
        <v>0.004166666666666652</v>
      </c>
      <c r="L61" s="14"/>
    </row>
    <row r="62" spans="1:12" ht="15.75">
      <c r="A62" s="1">
        <v>0.7145833333333332</v>
      </c>
      <c r="B62" s="2">
        <v>60</v>
      </c>
      <c r="C62" s="2">
        <v>2528</v>
      </c>
      <c r="D62" s="2">
        <v>204</v>
      </c>
      <c r="E62" s="2">
        <v>287</v>
      </c>
      <c r="F62" s="2">
        <v>1389</v>
      </c>
      <c r="G62" s="2">
        <v>686</v>
      </c>
      <c r="H62" s="2">
        <v>2534</v>
      </c>
      <c r="I62" s="2">
        <v>4</v>
      </c>
      <c r="J62" s="2">
        <v>0</v>
      </c>
      <c r="K62" s="14">
        <f t="shared" si="0"/>
        <v>0.004166666666666541</v>
      </c>
      <c r="L62" s="14"/>
    </row>
    <row r="63" spans="1:12" ht="15.75">
      <c r="A63" s="1">
        <v>0.7194444444444444</v>
      </c>
      <c r="B63" s="2">
        <v>61</v>
      </c>
      <c r="C63" s="2">
        <v>1626</v>
      </c>
      <c r="D63" s="2">
        <v>2537</v>
      </c>
      <c r="E63" s="2">
        <v>708</v>
      </c>
      <c r="F63" s="2">
        <v>484</v>
      </c>
      <c r="G63" s="2">
        <v>3307</v>
      </c>
      <c r="H63" s="2">
        <v>53</v>
      </c>
      <c r="I63" s="2">
        <v>0</v>
      </c>
      <c r="J63" s="2">
        <v>0</v>
      </c>
      <c r="K63" s="14">
        <f t="shared" si="0"/>
        <v>0.004861111111111205</v>
      </c>
      <c r="L63" s="14"/>
    </row>
    <row r="64" spans="1:12" ht="15.75">
      <c r="A64" s="1">
        <v>0.7291666666666666</v>
      </c>
      <c r="B64" s="2">
        <v>62</v>
      </c>
      <c r="C64" s="2">
        <v>1893</v>
      </c>
      <c r="D64" s="2">
        <v>467</v>
      </c>
      <c r="E64" s="2">
        <v>768</v>
      </c>
      <c r="F64" s="2">
        <v>272</v>
      </c>
      <c r="G64" s="2">
        <v>1727</v>
      </c>
      <c r="H64" s="2">
        <v>869</v>
      </c>
      <c r="I64" s="2">
        <v>4</v>
      </c>
      <c r="J64" s="2">
        <v>3</v>
      </c>
      <c r="K64" s="14">
        <f t="shared" si="0"/>
        <v>0.009722222222222188</v>
      </c>
      <c r="L64" s="14"/>
    </row>
    <row r="65" spans="1:12" ht="15.75">
      <c r="A65" s="1">
        <v>0.7354166666666666</v>
      </c>
      <c r="B65" s="2">
        <v>63</v>
      </c>
      <c r="C65" s="2">
        <v>1719</v>
      </c>
      <c r="D65" s="2">
        <v>365</v>
      </c>
      <c r="E65" s="2">
        <v>1143</v>
      </c>
      <c r="F65" s="2">
        <v>1218</v>
      </c>
      <c r="G65" s="2">
        <v>1517</v>
      </c>
      <c r="H65" s="2">
        <v>1829</v>
      </c>
      <c r="I65" s="2">
        <v>6</v>
      </c>
      <c r="J65" s="2">
        <v>2</v>
      </c>
      <c r="K65" s="14">
        <f t="shared" si="0"/>
        <v>0.006249999999999978</v>
      </c>
      <c r="L65" s="14"/>
    </row>
    <row r="66" spans="1:12" ht="15.75">
      <c r="A66" s="1">
        <v>0.7395833333333334</v>
      </c>
      <c r="B66" s="2">
        <v>64</v>
      </c>
      <c r="C66" s="2">
        <v>87</v>
      </c>
      <c r="D66" s="2">
        <v>173</v>
      </c>
      <c r="E66" s="2">
        <v>2377</v>
      </c>
      <c r="F66" s="2">
        <v>2546</v>
      </c>
      <c r="G66" s="2">
        <v>1895</v>
      </c>
      <c r="H66" s="2">
        <v>2199</v>
      </c>
      <c r="I66" s="2">
        <v>5</v>
      </c>
      <c r="J66" s="2">
        <v>2</v>
      </c>
      <c r="K66" s="14">
        <f t="shared" si="0"/>
        <v>0.004166666666666763</v>
      </c>
      <c r="L66" s="14"/>
    </row>
    <row r="67" spans="1:12" ht="15.75">
      <c r="A67" s="1">
        <v>0.7430555555555555</v>
      </c>
      <c r="B67" s="2">
        <v>65</v>
      </c>
      <c r="C67" s="2">
        <v>225</v>
      </c>
      <c r="D67" s="2">
        <v>1446</v>
      </c>
      <c r="E67" s="2">
        <v>3015</v>
      </c>
      <c r="F67" s="2">
        <v>7</v>
      </c>
      <c r="G67" s="2">
        <v>2234</v>
      </c>
      <c r="H67" s="2">
        <v>888</v>
      </c>
      <c r="I67" s="2">
        <v>2</v>
      </c>
      <c r="J67" s="2">
        <v>1</v>
      </c>
      <c r="K67" s="14">
        <f t="shared" si="0"/>
        <v>0.003472222222222099</v>
      </c>
      <c r="L67" s="14"/>
    </row>
    <row r="68" spans="1:12" ht="15.75">
      <c r="A68" s="1">
        <v>0.3979166666666667</v>
      </c>
      <c r="B68" s="2">
        <v>66</v>
      </c>
      <c r="C68" s="2">
        <v>1748</v>
      </c>
      <c r="D68" s="2">
        <v>88</v>
      </c>
      <c r="E68" s="2">
        <v>1058</v>
      </c>
      <c r="F68" s="2">
        <v>1980</v>
      </c>
      <c r="G68" s="2">
        <v>1629</v>
      </c>
      <c r="H68" s="2">
        <v>2849</v>
      </c>
      <c r="I68" s="2">
        <v>7</v>
      </c>
      <c r="J68" s="2">
        <v>2</v>
      </c>
      <c r="K68" s="14"/>
      <c r="L68" s="14" t="s">
        <v>40</v>
      </c>
    </row>
    <row r="69" spans="1:12" ht="15.75">
      <c r="A69" s="1">
        <v>0.40347222222222223</v>
      </c>
      <c r="B69" s="2">
        <v>67</v>
      </c>
      <c r="C69" s="2">
        <v>2866</v>
      </c>
      <c r="D69" s="2">
        <v>3389</v>
      </c>
      <c r="E69" s="2">
        <v>53</v>
      </c>
      <c r="F69" s="2">
        <v>900</v>
      </c>
      <c r="G69" s="2">
        <v>1886</v>
      </c>
      <c r="H69" s="2">
        <v>1389</v>
      </c>
      <c r="I69" s="2">
        <v>2</v>
      </c>
      <c r="J69" s="2">
        <v>0</v>
      </c>
      <c r="K69" s="14">
        <f aca="true" t="shared" si="1" ref="K69:K94">A69-A68</f>
        <v>0.005555555555555536</v>
      </c>
      <c r="L69" s="14"/>
    </row>
    <row r="70" spans="1:12" ht="15.75">
      <c r="A70" s="1">
        <v>0.40902777777777777</v>
      </c>
      <c r="B70" s="2">
        <v>68</v>
      </c>
      <c r="C70" s="2">
        <v>1143</v>
      </c>
      <c r="D70" s="2">
        <v>2537</v>
      </c>
      <c r="E70" s="2">
        <v>1893</v>
      </c>
      <c r="F70" s="2">
        <v>1195</v>
      </c>
      <c r="G70" s="2">
        <v>365</v>
      </c>
      <c r="H70" s="2">
        <v>484</v>
      </c>
      <c r="I70" s="2">
        <v>3</v>
      </c>
      <c r="J70" s="2">
        <v>4</v>
      </c>
      <c r="K70" s="14">
        <f t="shared" si="1"/>
        <v>0.005555555555555536</v>
      </c>
      <c r="L70" s="14"/>
    </row>
    <row r="71" spans="1:12" ht="15.75">
      <c r="A71" s="1">
        <v>0.4131944444444444</v>
      </c>
      <c r="B71" s="2">
        <v>69</v>
      </c>
      <c r="C71" s="2">
        <v>836</v>
      </c>
      <c r="D71" s="2">
        <v>2528</v>
      </c>
      <c r="E71" s="2">
        <v>1719</v>
      </c>
      <c r="F71" s="2">
        <v>708</v>
      </c>
      <c r="G71" s="2">
        <v>225</v>
      </c>
      <c r="H71" s="2">
        <v>2546</v>
      </c>
      <c r="I71" s="2">
        <v>1</v>
      </c>
      <c r="J71" s="2">
        <v>3</v>
      </c>
      <c r="K71" s="14">
        <f t="shared" si="1"/>
        <v>0.004166666666666652</v>
      </c>
      <c r="L71" s="14"/>
    </row>
    <row r="72" spans="1:12" ht="15.75">
      <c r="A72" s="1">
        <v>0.41805555555555557</v>
      </c>
      <c r="B72" s="2">
        <v>70</v>
      </c>
      <c r="C72" s="2">
        <v>173</v>
      </c>
      <c r="D72" s="2">
        <v>1895</v>
      </c>
      <c r="E72" s="2">
        <v>1748</v>
      </c>
      <c r="F72" s="2">
        <v>1517</v>
      </c>
      <c r="G72" s="2">
        <v>888</v>
      </c>
      <c r="H72" s="2">
        <v>287</v>
      </c>
      <c r="I72" s="2">
        <v>2</v>
      </c>
      <c r="J72" s="2">
        <v>4</v>
      </c>
      <c r="K72" s="14">
        <f t="shared" si="1"/>
        <v>0.004861111111111149</v>
      </c>
      <c r="L72" s="14"/>
    </row>
    <row r="73" spans="1:12" ht="15.75">
      <c r="A73" s="1">
        <v>0.4222222222222222</v>
      </c>
      <c r="B73" s="2">
        <v>71</v>
      </c>
      <c r="C73" s="2">
        <v>686</v>
      </c>
      <c r="D73" s="2">
        <v>1391</v>
      </c>
      <c r="E73" s="2">
        <v>1626</v>
      </c>
      <c r="F73" s="2">
        <v>869</v>
      </c>
      <c r="G73" s="2">
        <v>467</v>
      </c>
      <c r="H73" s="2">
        <v>3389</v>
      </c>
      <c r="I73" s="2">
        <v>0</v>
      </c>
      <c r="J73" s="2">
        <v>3</v>
      </c>
      <c r="K73" s="14">
        <f t="shared" si="1"/>
        <v>0.004166666666666652</v>
      </c>
      <c r="L73" s="14"/>
    </row>
    <row r="74" spans="1:12" ht="15.75">
      <c r="A74" s="1">
        <v>0.42569444444444443</v>
      </c>
      <c r="B74" s="2">
        <v>72</v>
      </c>
      <c r="C74" s="2">
        <v>768</v>
      </c>
      <c r="D74" s="2">
        <v>204</v>
      </c>
      <c r="E74" s="2">
        <v>2234</v>
      </c>
      <c r="F74" s="2">
        <v>1980</v>
      </c>
      <c r="G74" s="2">
        <v>2199</v>
      </c>
      <c r="H74" s="2">
        <v>1886</v>
      </c>
      <c r="I74" s="2">
        <v>5</v>
      </c>
      <c r="J74" s="2">
        <v>1</v>
      </c>
      <c r="K74" s="14">
        <f t="shared" si="1"/>
        <v>0.00347222222222221</v>
      </c>
      <c r="L74" s="14"/>
    </row>
    <row r="75" spans="1:12" ht="15.75">
      <c r="A75" s="1">
        <v>0.4298611111111111</v>
      </c>
      <c r="B75" s="2">
        <v>73</v>
      </c>
      <c r="C75" s="2">
        <v>2849</v>
      </c>
      <c r="D75" s="2">
        <v>1218</v>
      </c>
      <c r="E75" s="2">
        <v>1058</v>
      </c>
      <c r="F75" s="2">
        <v>2534</v>
      </c>
      <c r="G75" s="2">
        <v>3307</v>
      </c>
      <c r="H75" s="2">
        <v>2866</v>
      </c>
      <c r="I75" s="2">
        <v>7</v>
      </c>
      <c r="J75" s="2">
        <v>3</v>
      </c>
      <c r="K75" s="14">
        <f t="shared" si="1"/>
        <v>0.004166666666666652</v>
      </c>
      <c r="L75" s="14"/>
    </row>
    <row r="76" spans="1:12" ht="15.75">
      <c r="A76" s="1">
        <v>0.4354166666666666</v>
      </c>
      <c r="B76" s="2">
        <v>74</v>
      </c>
      <c r="C76" s="2">
        <v>87</v>
      </c>
      <c r="D76" s="2">
        <v>3015</v>
      </c>
      <c r="E76" s="2">
        <v>1829</v>
      </c>
      <c r="F76" s="2">
        <v>1446</v>
      </c>
      <c r="G76" s="2">
        <v>1727</v>
      </c>
      <c r="H76" s="2">
        <v>1629</v>
      </c>
      <c r="I76" s="2">
        <v>4</v>
      </c>
      <c r="J76" s="2">
        <v>8</v>
      </c>
      <c r="K76" s="14">
        <f t="shared" si="1"/>
        <v>0.005555555555555536</v>
      </c>
      <c r="L76" s="14"/>
    </row>
    <row r="77" spans="1:12" ht="15.75">
      <c r="A77" s="1">
        <v>0.4388888888888889</v>
      </c>
      <c r="B77" s="2">
        <v>75</v>
      </c>
      <c r="C77" s="2">
        <v>272</v>
      </c>
      <c r="D77" s="2">
        <v>1168</v>
      </c>
      <c r="E77" s="2">
        <v>7</v>
      </c>
      <c r="F77" s="2">
        <v>88</v>
      </c>
      <c r="G77" s="2">
        <v>2377</v>
      </c>
      <c r="H77" s="2">
        <v>900</v>
      </c>
      <c r="I77" s="2">
        <v>3</v>
      </c>
      <c r="J77" s="2">
        <v>6</v>
      </c>
      <c r="K77" s="14">
        <f t="shared" si="1"/>
        <v>0.0034722222222222654</v>
      </c>
      <c r="L77" s="14"/>
    </row>
    <row r="78" spans="1:12" ht="15.75">
      <c r="A78" s="1">
        <v>0.44375</v>
      </c>
      <c r="B78" s="2">
        <v>76</v>
      </c>
      <c r="C78" s="2">
        <v>2199</v>
      </c>
      <c r="D78" s="2">
        <v>1391</v>
      </c>
      <c r="E78" s="2">
        <v>1195</v>
      </c>
      <c r="F78" s="2">
        <v>2528</v>
      </c>
      <c r="G78" s="2">
        <v>768</v>
      </c>
      <c r="H78" s="2">
        <v>888</v>
      </c>
      <c r="I78" s="2">
        <v>1</v>
      </c>
      <c r="J78" s="2">
        <v>5</v>
      </c>
      <c r="K78" s="14">
        <f t="shared" si="1"/>
        <v>0.004861111111111094</v>
      </c>
      <c r="L78" s="14"/>
    </row>
    <row r="79" spans="1:12" ht="15.75">
      <c r="A79" s="1">
        <v>0.4472222222222222</v>
      </c>
      <c r="B79" s="2">
        <v>77</v>
      </c>
      <c r="C79" s="2">
        <v>1980</v>
      </c>
      <c r="D79" s="2">
        <v>484</v>
      </c>
      <c r="E79" s="2">
        <v>3389</v>
      </c>
      <c r="F79" s="2">
        <v>2849</v>
      </c>
      <c r="G79" s="2">
        <v>1719</v>
      </c>
      <c r="H79" s="2">
        <v>2537</v>
      </c>
      <c r="I79" s="2">
        <v>0</v>
      </c>
      <c r="J79" s="2">
        <v>0</v>
      </c>
      <c r="K79" s="14">
        <f t="shared" si="1"/>
        <v>0.00347222222222221</v>
      </c>
      <c r="L79" s="14"/>
    </row>
    <row r="80" spans="1:12" ht="15.75">
      <c r="A80" s="1">
        <v>0.4513888888888889</v>
      </c>
      <c r="B80" s="2">
        <v>78</v>
      </c>
      <c r="C80" s="2">
        <v>1748</v>
      </c>
      <c r="D80" s="2">
        <v>1893</v>
      </c>
      <c r="E80" s="2">
        <v>3015</v>
      </c>
      <c r="F80" s="2">
        <v>204</v>
      </c>
      <c r="G80" s="2">
        <v>1218</v>
      </c>
      <c r="H80" s="2">
        <v>1626</v>
      </c>
      <c r="I80" s="2">
        <v>1</v>
      </c>
      <c r="J80" s="2">
        <v>4</v>
      </c>
      <c r="K80" s="14">
        <f t="shared" si="1"/>
        <v>0.004166666666666707</v>
      </c>
      <c r="L80" s="14"/>
    </row>
    <row r="81" spans="1:12" ht="15.75">
      <c r="A81" s="1">
        <v>0.45694444444444443</v>
      </c>
      <c r="B81" s="2">
        <v>79</v>
      </c>
      <c r="C81" s="2">
        <v>173</v>
      </c>
      <c r="D81" s="2">
        <v>3307</v>
      </c>
      <c r="E81" s="2">
        <v>869</v>
      </c>
      <c r="F81" s="2">
        <v>900</v>
      </c>
      <c r="G81" s="2">
        <v>7</v>
      </c>
      <c r="H81" s="2">
        <v>1829</v>
      </c>
      <c r="I81" s="2">
        <v>3</v>
      </c>
      <c r="J81" s="2">
        <v>5</v>
      </c>
      <c r="K81" s="14">
        <f t="shared" si="1"/>
        <v>0.005555555555555536</v>
      </c>
      <c r="L81" s="14"/>
    </row>
    <row r="82" spans="1:12" ht="15.75">
      <c r="A82" s="1">
        <v>0.4604166666666667</v>
      </c>
      <c r="B82" s="2">
        <v>80</v>
      </c>
      <c r="C82" s="2">
        <v>1895</v>
      </c>
      <c r="D82" s="2">
        <v>53</v>
      </c>
      <c r="E82" s="2">
        <v>2234</v>
      </c>
      <c r="F82" s="2">
        <v>1143</v>
      </c>
      <c r="G82" s="2">
        <v>2866</v>
      </c>
      <c r="H82" s="2">
        <v>272</v>
      </c>
      <c r="I82" s="2">
        <v>2</v>
      </c>
      <c r="J82" s="2">
        <v>7</v>
      </c>
      <c r="K82" s="14">
        <f t="shared" si="1"/>
        <v>0.0034722222222222654</v>
      </c>
      <c r="L82" s="14"/>
    </row>
    <row r="83" spans="1:12" ht="15.75">
      <c r="A83" s="1">
        <v>0.46458333333333335</v>
      </c>
      <c r="B83" s="2">
        <v>81</v>
      </c>
      <c r="C83" s="2">
        <v>1058</v>
      </c>
      <c r="D83" s="2">
        <v>365</v>
      </c>
      <c r="E83" s="2">
        <v>1517</v>
      </c>
      <c r="F83" s="2">
        <v>1168</v>
      </c>
      <c r="G83" s="2">
        <v>686</v>
      </c>
      <c r="H83" s="2">
        <v>88</v>
      </c>
      <c r="I83" s="2">
        <v>5</v>
      </c>
      <c r="J83" s="2">
        <v>3</v>
      </c>
      <c r="K83" s="14">
        <f t="shared" si="1"/>
        <v>0.004166666666666652</v>
      </c>
      <c r="L83" s="14"/>
    </row>
    <row r="84" spans="1:12" ht="15.75">
      <c r="A84" s="1">
        <v>0.4701388888888889</v>
      </c>
      <c r="B84" s="2">
        <v>82</v>
      </c>
      <c r="C84" s="2">
        <v>2546</v>
      </c>
      <c r="D84" s="2">
        <v>1446</v>
      </c>
      <c r="E84" s="2">
        <v>1389</v>
      </c>
      <c r="F84" s="2">
        <v>225</v>
      </c>
      <c r="G84" s="2">
        <v>2534</v>
      </c>
      <c r="H84" s="2">
        <v>1727</v>
      </c>
      <c r="I84" s="2">
        <v>2</v>
      </c>
      <c r="J84" s="2">
        <v>1</v>
      </c>
      <c r="K84" s="14">
        <f t="shared" si="1"/>
        <v>0.005555555555555536</v>
      </c>
      <c r="L84" s="14"/>
    </row>
    <row r="85" spans="1:12" ht="15.75">
      <c r="A85" s="1">
        <v>0.4756944444444444</v>
      </c>
      <c r="B85" s="2">
        <v>83</v>
      </c>
      <c r="C85" s="2">
        <v>1886</v>
      </c>
      <c r="D85" s="2">
        <v>2377</v>
      </c>
      <c r="E85" s="2">
        <v>467</v>
      </c>
      <c r="F85" s="2">
        <v>836</v>
      </c>
      <c r="G85" s="2">
        <v>1629</v>
      </c>
      <c r="H85" s="2">
        <v>287</v>
      </c>
      <c r="I85" s="2">
        <v>4</v>
      </c>
      <c r="J85" s="2">
        <v>3</v>
      </c>
      <c r="K85" s="14">
        <f t="shared" si="1"/>
        <v>0.005555555555555536</v>
      </c>
      <c r="L85" s="14"/>
    </row>
    <row r="86" spans="1:12" ht="15.75">
      <c r="A86" s="1">
        <v>0.4791666666666667</v>
      </c>
      <c r="B86" s="2">
        <v>84</v>
      </c>
      <c r="C86" s="2">
        <v>708</v>
      </c>
      <c r="D86" s="2">
        <v>1143</v>
      </c>
      <c r="E86" s="2">
        <v>888</v>
      </c>
      <c r="F86" s="2">
        <v>87</v>
      </c>
      <c r="G86" s="2">
        <v>204</v>
      </c>
      <c r="H86" s="2">
        <v>2866</v>
      </c>
      <c r="I86" s="2">
        <v>6</v>
      </c>
      <c r="J86" s="2">
        <v>2</v>
      </c>
      <c r="K86" s="14">
        <f t="shared" si="1"/>
        <v>0.0034722222222222654</v>
      </c>
      <c r="L86" s="14"/>
    </row>
    <row r="87" spans="1:12" ht="15.75">
      <c r="A87" s="1">
        <v>0.4847222222222222</v>
      </c>
      <c r="B87" s="2">
        <v>85</v>
      </c>
      <c r="C87" s="2">
        <v>1719</v>
      </c>
      <c r="D87" s="2">
        <v>2234</v>
      </c>
      <c r="E87" s="2">
        <v>3307</v>
      </c>
      <c r="F87" s="2">
        <v>1168</v>
      </c>
      <c r="G87" s="2">
        <v>173</v>
      </c>
      <c r="H87" s="2">
        <v>1391</v>
      </c>
      <c r="I87" s="2">
        <v>0</v>
      </c>
      <c r="J87" s="2">
        <v>2</v>
      </c>
      <c r="K87" s="14">
        <f t="shared" si="1"/>
        <v>0.005555555555555536</v>
      </c>
      <c r="L87" s="14"/>
    </row>
    <row r="88" spans="1:12" ht="15.75">
      <c r="A88" s="1">
        <v>0.4916666666666667</v>
      </c>
      <c r="B88" s="2">
        <v>86</v>
      </c>
      <c r="C88" s="2">
        <v>2534</v>
      </c>
      <c r="D88" s="2">
        <v>768</v>
      </c>
      <c r="E88" s="2">
        <v>2537</v>
      </c>
      <c r="F88" s="2">
        <v>1895</v>
      </c>
      <c r="G88" s="2">
        <v>88</v>
      </c>
      <c r="H88" s="2">
        <v>1893</v>
      </c>
      <c r="I88" s="2">
        <v>1</v>
      </c>
      <c r="J88" s="2">
        <v>4</v>
      </c>
      <c r="K88" s="14">
        <f t="shared" si="1"/>
        <v>0.006944444444444475</v>
      </c>
      <c r="L88" s="14"/>
    </row>
    <row r="89" spans="1:12" ht="15.75">
      <c r="A89" s="1">
        <v>0.49583333333333335</v>
      </c>
      <c r="B89" s="2">
        <v>87</v>
      </c>
      <c r="C89" s="2">
        <v>7</v>
      </c>
      <c r="D89" s="2">
        <v>3015</v>
      </c>
      <c r="E89" s="2">
        <v>1727</v>
      </c>
      <c r="F89" s="2">
        <v>1058</v>
      </c>
      <c r="G89" s="2">
        <v>2528</v>
      </c>
      <c r="H89" s="2">
        <v>3389</v>
      </c>
      <c r="I89" s="2">
        <v>5</v>
      </c>
      <c r="J89" s="2">
        <v>9</v>
      </c>
      <c r="K89" s="14">
        <f t="shared" si="1"/>
        <v>0.004166666666666652</v>
      </c>
      <c r="L89" s="14"/>
    </row>
    <row r="90" spans="1:12" ht="15.75">
      <c r="A90" s="1">
        <v>0.5027777777777778</v>
      </c>
      <c r="B90" s="2">
        <v>88</v>
      </c>
      <c r="C90" s="2">
        <v>225</v>
      </c>
      <c r="D90" s="2">
        <v>365</v>
      </c>
      <c r="E90" s="2">
        <v>287</v>
      </c>
      <c r="F90" s="2">
        <v>53</v>
      </c>
      <c r="G90" s="2">
        <v>2199</v>
      </c>
      <c r="H90" s="2">
        <v>2377</v>
      </c>
      <c r="I90" s="2">
        <v>6</v>
      </c>
      <c r="J90" s="2">
        <v>0</v>
      </c>
      <c r="K90" s="14">
        <f t="shared" si="1"/>
        <v>0.00694444444444442</v>
      </c>
      <c r="L90" s="14"/>
    </row>
    <row r="91" spans="1:12" ht="15.75">
      <c r="A91" s="1">
        <v>0.50625</v>
      </c>
      <c r="B91" s="2">
        <v>89</v>
      </c>
      <c r="C91" s="2">
        <v>900</v>
      </c>
      <c r="D91" s="2">
        <v>484</v>
      </c>
      <c r="E91" s="2">
        <v>1748</v>
      </c>
      <c r="F91" s="2">
        <v>836</v>
      </c>
      <c r="G91" s="2">
        <v>1886</v>
      </c>
      <c r="H91" s="2">
        <v>1446</v>
      </c>
      <c r="I91" s="2">
        <v>5</v>
      </c>
      <c r="J91" s="2">
        <v>0</v>
      </c>
      <c r="K91" s="14">
        <f t="shared" si="1"/>
        <v>0.00347222222222221</v>
      </c>
      <c r="L91" s="14"/>
    </row>
    <row r="92" spans="1:12" ht="15.75">
      <c r="A92" s="1">
        <v>0.5118055555555555</v>
      </c>
      <c r="B92" s="2">
        <v>90</v>
      </c>
      <c r="C92" s="2">
        <v>1389</v>
      </c>
      <c r="D92" s="2">
        <v>1626</v>
      </c>
      <c r="E92" s="2">
        <v>1629</v>
      </c>
      <c r="F92" s="2">
        <v>686</v>
      </c>
      <c r="G92" s="2">
        <v>272</v>
      </c>
      <c r="H92" s="2">
        <v>708</v>
      </c>
      <c r="I92" s="2">
        <v>3</v>
      </c>
      <c r="J92" s="2">
        <v>0</v>
      </c>
      <c r="K92" s="14">
        <f t="shared" si="1"/>
        <v>0.005555555555555536</v>
      </c>
      <c r="L92" s="14"/>
    </row>
    <row r="93" spans="1:12" ht="15.75">
      <c r="A93" s="1">
        <v>0.517361111111111</v>
      </c>
      <c r="B93" s="2">
        <v>91</v>
      </c>
      <c r="C93" s="2">
        <v>1980</v>
      </c>
      <c r="D93" s="2">
        <v>1195</v>
      </c>
      <c r="E93" s="2">
        <v>1829</v>
      </c>
      <c r="F93" s="2">
        <v>2546</v>
      </c>
      <c r="G93" s="2">
        <v>467</v>
      </c>
      <c r="H93" s="2">
        <v>1218</v>
      </c>
      <c r="I93" s="2">
        <v>3</v>
      </c>
      <c r="J93" s="2">
        <v>5</v>
      </c>
      <c r="K93" s="14">
        <f t="shared" si="1"/>
        <v>0.005555555555555536</v>
      </c>
      <c r="L93" s="14"/>
    </row>
    <row r="94" spans="1:12" ht="15.75">
      <c r="A94" s="1">
        <v>0.5319444444444444</v>
      </c>
      <c r="B94" s="2">
        <v>92</v>
      </c>
      <c r="C94" s="2">
        <v>1517</v>
      </c>
      <c r="D94" s="2">
        <v>2849</v>
      </c>
      <c r="E94" s="2">
        <v>88</v>
      </c>
      <c r="F94" s="2">
        <v>87</v>
      </c>
      <c r="G94" s="2">
        <v>869</v>
      </c>
      <c r="H94" s="2">
        <v>2528</v>
      </c>
      <c r="I94" s="2">
        <v>7</v>
      </c>
      <c r="J94" s="2">
        <v>3</v>
      </c>
      <c r="K94" s="14">
        <f t="shared" si="1"/>
        <v>0.014583333333333393</v>
      </c>
      <c r="L94" s="14"/>
    </row>
    <row r="95" spans="1:12" ht="15.75">
      <c r="A95" s="1"/>
      <c r="B95" s="2"/>
      <c r="C95" s="2"/>
      <c r="D95" s="2"/>
      <c r="E95" s="2"/>
      <c r="F95" s="2"/>
      <c r="G95" t="s">
        <v>128</v>
      </c>
      <c r="I95">
        <f>SUM(I3:I94)</f>
        <v>284</v>
      </c>
      <c r="J95">
        <f>SUM(J3:J94)</f>
        <v>242</v>
      </c>
      <c r="K95" s="14"/>
      <c r="L95" s="14">
        <f>(SUM(K3:K94))/(B94-3)</f>
        <v>0.00501716604244694</v>
      </c>
    </row>
    <row r="96" spans="1:11" ht="15.75">
      <c r="A96" s="5"/>
      <c r="G96" t="s">
        <v>129</v>
      </c>
      <c r="J96">
        <f>(I95+J95)/(94-2)/2</f>
        <v>2.858695652173913</v>
      </c>
      <c r="K96" s="14"/>
    </row>
    <row r="97" spans="1:11" ht="15.75" customHeight="1">
      <c r="A97" s="117" t="s">
        <v>3</v>
      </c>
      <c r="B97" s="117"/>
      <c r="C97" s="117"/>
      <c r="D97" s="117"/>
      <c r="E97" s="117"/>
      <c r="F97" s="117"/>
      <c r="G97" s="117"/>
      <c r="H97" s="117"/>
      <c r="I97" s="117"/>
      <c r="J97" s="117"/>
      <c r="K97" s="117"/>
    </row>
    <row r="98" spans="1:11" ht="31.5">
      <c r="A98" s="3" t="s">
        <v>4</v>
      </c>
      <c r="B98" s="3" t="s">
        <v>5</v>
      </c>
      <c r="C98" s="3" t="s">
        <v>6</v>
      </c>
      <c r="D98" s="3" t="s">
        <v>7</v>
      </c>
      <c r="E98" s="3" t="s">
        <v>8</v>
      </c>
      <c r="F98" s="3" t="s">
        <v>9</v>
      </c>
      <c r="G98" s="3" t="s">
        <v>10</v>
      </c>
      <c r="H98" s="3" t="s">
        <v>11</v>
      </c>
      <c r="I98" s="3" t="s">
        <v>12</v>
      </c>
      <c r="J98" s="3" t="s">
        <v>13</v>
      </c>
      <c r="K98" s="3" t="s">
        <v>14</v>
      </c>
    </row>
    <row r="99" spans="1:11" ht="15.75">
      <c r="A99" s="1">
        <v>0.5826388888888888</v>
      </c>
      <c r="B99" s="4" t="s">
        <v>15</v>
      </c>
      <c r="C99" s="2">
        <v>1</v>
      </c>
      <c r="D99" s="2">
        <v>2199</v>
      </c>
      <c r="E99" s="2">
        <v>1058</v>
      </c>
      <c r="F99" s="2">
        <v>365</v>
      </c>
      <c r="G99" s="2">
        <v>1168</v>
      </c>
      <c r="H99" s="2">
        <v>467</v>
      </c>
      <c r="I99" s="2">
        <v>1719</v>
      </c>
      <c r="J99" s="2">
        <v>6</v>
      </c>
      <c r="K99" s="2">
        <v>2</v>
      </c>
    </row>
    <row r="100" spans="1:11" ht="15.75">
      <c r="A100" s="1">
        <v>0.5895833333333333</v>
      </c>
      <c r="B100" s="4" t="s">
        <v>16</v>
      </c>
      <c r="C100" s="2">
        <v>2</v>
      </c>
      <c r="D100" s="2">
        <v>1629</v>
      </c>
      <c r="E100" s="2">
        <v>708</v>
      </c>
      <c r="F100" s="2">
        <v>888</v>
      </c>
      <c r="G100" s="2">
        <v>1218</v>
      </c>
      <c r="H100" s="2">
        <v>173</v>
      </c>
      <c r="I100" s="2">
        <v>2528</v>
      </c>
      <c r="J100" s="2">
        <v>2</v>
      </c>
      <c r="K100" s="2">
        <v>7</v>
      </c>
    </row>
    <row r="101" spans="1:11" ht="15.75">
      <c r="A101" s="1">
        <v>0.59375</v>
      </c>
      <c r="B101" s="4" t="s">
        <v>17</v>
      </c>
      <c r="C101" s="2">
        <v>3</v>
      </c>
      <c r="D101" s="2">
        <v>2534</v>
      </c>
      <c r="E101" s="2">
        <v>1517</v>
      </c>
      <c r="F101" s="2">
        <v>2377</v>
      </c>
      <c r="G101" s="2">
        <v>1727</v>
      </c>
      <c r="H101" s="2">
        <v>272</v>
      </c>
      <c r="I101" s="2">
        <v>1143</v>
      </c>
      <c r="J101" s="2">
        <v>12</v>
      </c>
      <c r="K101" s="2">
        <v>8</v>
      </c>
    </row>
    <row r="102" spans="1:11" ht="15.75">
      <c r="A102" s="1">
        <v>0.6</v>
      </c>
      <c r="B102" s="4" t="s">
        <v>18</v>
      </c>
      <c r="C102" s="2">
        <v>4</v>
      </c>
      <c r="D102" s="2">
        <v>88</v>
      </c>
      <c r="E102" s="2">
        <v>686</v>
      </c>
      <c r="F102" s="2">
        <v>768</v>
      </c>
      <c r="G102" s="2">
        <v>225</v>
      </c>
      <c r="H102" s="2">
        <v>2546</v>
      </c>
      <c r="I102" s="2">
        <v>7</v>
      </c>
      <c r="J102" s="2">
        <v>7</v>
      </c>
      <c r="K102" s="2">
        <v>0</v>
      </c>
    </row>
    <row r="103" spans="1:11" ht="15.75">
      <c r="A103" s="1">
        <v>0.6048611111111112</v>
      </c>
      <c r="B103" s="4" t="s">
        <v>19</v>
      </c>
      <c r="C103" s="2">
        <v>5</v>
      </c>
      <c r="D103" s="2">
        <v>1058</v>
      </c>
      <c r="E103" s="2">
        <v>2199</v>
      </c>
      <c r="F103" s="2">
        <v>365</v>
      </c>
      <c r="G103" s="2">
        <v>467</v>
      </c>
      <c r="H103" s="2">
        <v>1719</v>
      </c>
      <c r="I103" s="2">
        <v>1168</v>
      </c>
      <c r="J103" s="2">
        <v>12</v>
      </c>
      <c r="K103" s="2">
        <v>1</v>
      </c>
    </row>
    <row r="104" spans="1:11" ht="15.75">
      <c r="A104" s="1">
        <v>0.6104166666666667</v>
      </c>
      <c r="B104" s="4" t="s">
        <v>20</v>
      </c>
      <c r="C104" s="2">
        <v>6</v>
      </c>
      <c r="D104" s="2">
        <v>888</v>
      </c>
      <c r="E104" s="2">
        <v>1629</v>
      </c>
      <c r="F104" s="2">
        <v>708</v>
      </c>
      <c r="G104" s="2">
        <v>173</v>
      </c>
      <c r="H104" s="2">
        <v>2528</v>
      </c>
      <c r="I104" s="2">
        <v>1218</v>
      </c>
      <c r="J104" s="2">
        <v>3</v>
      </c>
      <c r="K104" s="2">
        <v>5</v>
      </c>
    </row>
    <row r="105" spans="1:11" ht="15.75">
      <c r="A105" s="1">
        <v>0.6145833333333334</v>
      </c>
      <c r="B105" s="4" t="s">
        <v>21</v>
      </c>
      <c r="C105" s="2">
        <v>7</v>
      </c>
      <c r="D105" s="2">
        <v>1517</v>
      </c>
      <c r="E105" s="2">
        <v>2377</v>
      </c>
      <c r="F105" s="2">
        <v>2534</v>
      </c>
      <c r="G105" s="2">
        <v>1143</v>
      </c>
      <c r="H105" s="2">
        <v>1727</v>
      </c>
      <c r="I105" s="2">
        <v>272</v>
      </c>
      <c r="J105" s="2">
        <v>10</v>
      </c>
      <c r="K105" s="2">
        <v>5</v>
      </c>
    </row>
    <row r="106" spans="1:11" ht="15.75">
      <c r="A106" s="1">
        <v>0.6194444444444445</v>
      </c>
      <c r="B106" s="4" t="s">
        <v>22</v>
      </c>
      <c r="C106" s="2">
        <v>8</v>
      </c>
      <c r="D106" s="2">
        <v>768</v>
      </c>
      <c r="E106" s="2">
        <v>88</v>
      </c>
      <c r="F106" s="2">
        <v>686</v>
      </c>
      <c r="G106" s="2">
        <v>225</v>
      </c>
      <c r="H106" s="2">
        <v>2546</v>
      </c>
      <c r="I106" s="2">
        <v>7</v>
      </c>
      <c r="J106" s="2">
        <v>5</v>
      </c>
      <c r="K106" s="2">
        <v>5</v>
      </c>
    </row>
    <row r="107" spans="1:11" ht="15.75">
      <c r="A107" s="1">
        <v>0.6291666666666667</v>
      </c>
      <c r="B107" s="4" t="s">
        <v>23</v>
      </c>
      <c r="C107" s="2">
        <v>12</v>
      </c>
      <c r="D107" s="2">
        <v>686</v>
      </c>
      <c r="E107" s="2">
        <v>768</v>
      </c>
      <c r="F107" s="2">
        <v>88</v>
      </c>
      <c r="G107" s="2">
        <v>7</v>
      </c>
      <c r="H107" s="2">
        <v>225</v>
      </c>
      <c r="I107" s="2">
        <v>2546</v>
      </c>
      <c r="J107" s="2">
        <v>8</v>
      </c>
      <c r="K107" s="2">
        <v>4</v>
      </c>
    </row>
    <row r="108" spans="1:11" ht="15.75">
      <c r="A108" s="1">
        <v>0.6354166666666666</v>
      </c>
      <c r="B108" s="4" t="s">
        <v>24</v>
      </c>
      <c r="C108" s="2">
        <v>13</v>
      </c>
      <c r="D108" s="2">
        <v>1058</v>
      </c>
      <c r="E108" s="2">
        <v>2199</v>
      </c>
      <c r="F108" s="2">
        <v>365</v>
      </c>
      <c r="G108" s="2">
        <v>1218</v>
      </c>
      <c r="H108" s="2">
        <v>2528</v>
      </c>
      <c r="I108" s="2">
        <v>173</v>
      </c>
      <c r="J108" s="2">
        <v>3</v>
      </c>
      <c r="K108" s="2">
        <v>5</v>
      </c>
    </row>
    <row r="109" spans="1:11" ht="15.75">
      <c r="A109" s="1">
        <v>0.6416666666666667</v>
      </c>
      <c r="B109" s="4" t="s">
        <v>25</v>
      </c>
      <c r="C109" s="2">
        <v>14</v>
      </c>
      <c r="D109" s="2">
        <v>2534</v>
      </c>
      <c r="E109" s="2">
        <v>2377</v>
      </c>
      <c r="F109" s="2">
        <v>1517</v>
      </c>
      <c r="G109" s="2">
        <v>88</v>
      </c>
      <c r="H109" s="2">
        <v>768</v>
      </c>
      <c r="I109" s="2">
        <v>686</v>
      </c>
      <c r="J109" s="2">
        <v>8</v>
      </c>
      <c r="K109" s="2">
        <v>2</v>
      </c>
    </row>
    <row r="110" spans="1:11" ht="15.75">
      <c r="A110" s="1">
        <v>0.6541666666666667</v>
      </c>
      <c r="B110" s="4" t="s">
        <v>27</v>
      </c>
      <c r="C110" s="2">
        <v>16</v>
      </c>
      <c r="D110" s="2">
        <v>2377</v>
      </c>
      <c r="E110" s="2">
        <v>2534</v>
      </c>
      <c r="F110" s="2">
        <v>1517</v>
      </c>
      <c r="G110" s="2">
        <v>686</v>
      </c>
      <c r="H110" s="2">
        <v>768</v>
      </c>
      <c r="I110" s="2">
        <v>88</v>
      </c>
      <c r="J110" s="2">
        <v>8</v>
      </c>
      <c r="K110" s="2">
        <v>3</v>
      </c>
    </row>
    <row r="111" spans="1:11" ht="15.75">
      <c r="A111" s="1">
        <v>0.6597222222222222</v>
      </c>
      <c r="B111" s="4" t="s">
        <v>32</v>
      </c>
      <c r="C111" s="2">
        <v>17</v>
      </c>
      <c r="D111" s="2">
        <v>2199</v>
      </c>
      <c r="E111" s="2">
        <v>365</v>
      </c>
      <c r="F111" s="2">
        <v>1058</v>
      </c>
      <c r="G111" s="2">
        <v>173</v>
      </c>
      <c r="H111" s="2">
        <v>2528</v>
      </c>
      <c r="I111" s="2">
        <v>1218</v>
      </c>
      <c r="J111" s="2">
        <v>6</v>
      </c>
      <c r="K111" s="2">
        <v>3</v>
      </c>
    </row>
    <row r="112" spans="1:11" ht="15.75">
      <c r="A112" s="1">
        <v>0.6701388888888888</v>
      </c>
      <c r="B112" s="4" t="s">
        <v>26</v>
      </c>
      <c r="C112" s="2">
        <v>15</v>
      </c>
      <c r="D112" s="2">
        <v>1058</v>
      </c>
      <c r="E112" s="2">
        <v>365</v>
      </c>
      <c r="F112" s="2">
        <v>2199</v>
      </c>
      <c r="G112" s="2">
        <v>2528</v>
      </c>
      <c r="H112" s="2">
        <v>1218</v>
      </c>
      <c r="I112" s="2">
        <v>173</v>
      </c>
      <c r="J112" s="2">
        <v>3</v>
      </c>
      <c r="K112" s="2">
        <v>5</v>
      </c>
    </row>
    <row r="113" spans="1:11" ht="15.75">
      <c r="A113" s="1">
        <v>0.6847222222222222</v>
      </c>
      <c r="B113" s="4" t="s">
        <v>29</v>
      </c>
      <c r="C113" s="2">
        <v>19</v>
      </c>
      <c r="D113" s="2">
        <v>1218</v>
      </c>
      <c r="E113" s="2">
        <v>173</v>
      </c>
      <c r="F113" s="2">
        <v>2528</v>
      </c>
      <c r="G113" s="2">
        <v>2534</v>
      </c>
      <c r="H113" s="2">
        <v>2377</v>
      </c>
      <c r="I113" s="2">
        <v>1517</v>
      </c>
      <c r="J113" s="2">
        <v>6</v>
      </c>
      <c r="K113" s="2">
        <v>9</v>
      </c>
    </row>
    <row r="114" spans="1:11" ht="15.75">
      <c r="A114" s="1">
        <v>0.6958333333333333</v>
      </c>
      <c r="B114" s="4" t="s">
        <v>30</v>
      </c>
      <c r="C114" s="2">
        <v>20</v>
      </c>
      <c r="D114" s="2">
        <v>2528</v>
      </c>
      <c r="E114" s="2">
        <v>173</v>
      </c>
      <c r="F114" s="2">
        <v>1218</v>
      </c>
      <c r="G114" s="2">
        <v>1517</v>
      </c>
      <c r="H114" s="2">
        <v>2377</v>
      </c>
      <c r="I114" s="2">
        <v>2534</v>
      </c>
      <c r="J114" s="2">
        <v>1</v>
      </c>
      <c r="K114" s="2">
        <v>6</v>
      </c>
    </row>
    <row r="115" spans="8:11" ht="15.75">
      <c r="H115" t="s">
        <v>128</v>
      </c>
      <c r="J115">
        <f>SUM(J99:J114)</f>
        <v>100</v>
      </c>
      <c r="K115" s="32">
        <f>SUM(K99:K114)</f>
        <v>70</v>
      </c>
    </row>
    <row r="116" spans="8:11" ht="15.75">
      <c r="H116" t="s">
        <v>129</v>
      </c>
      <c r="K116">
        <f>(J115+K115)/(114-98)/2</f>
        <v>5.3125</v>
      </c>
    </row>
  </sheetData>
  <sheetProtection/>
  <mergeCells count="2">
    <mergeCell ref="A1:J1"/>
    <mergeCell ref="A97:K9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09"/>
  <sheetViews>
    <sheetView zoomScalePageLayoutView="0" workbookViewId="0" topLeftCell="A79">
      <selection activeCell="K88" sqref="K88"/>
    </sheetView>
  </sheetViews>
  <sheetFormatPr defaultColWidth="8.875" defaultRowHeight="15.75"/>
  <sheetData>
    <row r="1" spans="1:10" ht="15.75" customHeight="1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1" ht="31.5">
      <c r="A2" s="3" t="s">
        <v>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11" t="s">
        <v>39</v>
      </c>
    </row>
    <row r="3" spans="1:12" ht="15.75">
      <c r="A3" s="1">
        <v>0.39166666666666666</v>
      </c>
      <c r="B3" s="2">
        <v>1</v>
      </c>
      <c r="C3" s="2">
        <v>2574</v>
      </c>
      <c r="D3" s="2">
        <v>1716</v>
      </c>
      <c r="E3" s="2">
        <v>3362</v>
      </c>
      <c r="F3" s="2">
        <v>537</v>
      </c>
      <c r="G3" s="2">
        <v>1652</v>
      </c>
      <c r="H3" s="2">
        <v>3197</v>
      </c>
      <c r="I3" s="2">
        <v>4</v>
      </c>
      <c r="J3" s="2">
        <v>3</v>
      </c>
      <c r="K3" s="12"/>
      <c r="L3" t="s">
        <v>41</v>
      </c>
    </row>
    <row r="4" spans="1:12" ht="15.75">
      <c r="A4" s="1">
        <v>0.3979166666666667</v>
      </c>
      <c r="B4" s="2">
        <v>2</v>
      </c>
      <c r="C4" s="2">
        <v>2197</v>
      </c>
      <c r="D4" s="2">
        <v>1018</v>
      </c>
      <c r="E4" s="2">
        <v>1732</v>
      </c>
      <c r="F4" s="2">
        <v>3147</v>
      </c>
      <c r="G4" s="2">
        <v>1714</v>
      </c>
      <c r="H4" s="2">
        <v>2481</v>
      </c>
      <c r="I4" s="2">
        <v>5</v>
      </c>
      <c r="J4" s="2">
        <v>6</v>
      </c>
      <c r="K4" s="14">
        <f>A4-A3</f>
        <v>0.006250000000000033</v>
      </c>
      <c r="L4" s="14"/>
    </row>
    <row r="5" spans="1:12" ht="15.75">
      <c r="A5" s="1">
        <v>0.40972222222222227</v>
      </c>
      <c r="B5" s="2">
        <v>3</v>
      </c>
      <c r="C5" s="2">
        <v>1268</v>
      </c>
      <c r="D5" s="2">
        <v>930</v>
      </c>
      <c r="E5" s="2">
        <v>288</v>
      </c>
      <c r="F5" s="2">
        <v>3418</v>
      </c>
      <c r="G5" s="2">
        <v>3090</v>
      </c>
      <c r="H5" s="2">
        <v>2830</v>
      </c>
      <c r="I5" s="2">
        <v>0</v>
      </c>
      <c r="J5" s="2">
        <v>0</v>
      </c>
      <c r="K5" s="14">
        <f aca="true" t="shared" si="0" ref="K5:K68">A5-A4</f>
        <v>0.011805555555555569</v>
      </c>
      <c r="L5" s="14"/>
    </row>
    <row r="6" spans="1:12" ht="15.75">
      <c r="A6" s="1">
        <v>0.4159722222222222</v>
      </c>
      <c r="B6" s="2">
        <v>4</v>
      </c>
      <c r="C6" s="2">
        <v>2946</v>
      </c>
      <c r="D6" s="2">
        <v>1675</v>
      </c>
      <c r="E6" s="2">
        <v>1103</v>
      </c>
      <c r="F6" s="2">
        <v>167</v>
      </c>
      <c r="G6" s="2">
        <v>2530</v>
      </c>
      <c r="H6" s="2">
        <v>2202</v>
      </c>
      <c r="I6" s="2">
        <v>0</v>
      </c>
      <c r="J6" s="2">
        <v>5</v>
      </c>
      <c r="K6" s="14">
        <f t="shared" si="0"/>
        <v>0.006249999999999922</v>
      </c>
      <c r="L6" s="14"/>
    </row>
    <row r="7" spans="1:12" ht="15.75">
      <c r="A7" s="1">
        <v>0.4291666666666667</v>
      </c>
      <c r="B7" s="2">
        <v>5</v>
      </c>
      <c r="C7" s="2">
        <v>1306</v>
      </c>
      <c r="D7" s="2">
        <v>2338</v>
      </c>
      <c r="E7" s="2">
        <v>1864</v>
      </c>
      <c r="F7" s="2">
        <v>2169</v>
      </c>
      <c r="G7" s="2">
        <v>1816</v>
      </c>
      <c r="H7" s="2">
        <v>2062</v>
      </c>
      <c r="I7" s="2">
        <v>4</v>
      </c>
      <c r="J7" s="2">
        <v>6</v>
      </c>
      <c r="K7" s="14">
        <f t="shared" si="0"/>
        <v>0.013194444444444509</v>
      </c>
      <c r="L7" s="14"/>
    </row>
    <row r="8" spans="1:12" ht="15.75">
      <c r="A8" s="1">
        <v>0.43333333333333335</v>
      </c>
      <c r="B8" s="2">
        <v>6</v>
      </c>
      <c r="C8" s="2">
        <v>171</v>
      </c>
      <c r="D8" s="2">
        <v>93</v>
      </c>
      <c r="E8" s="2">
        <v>2077</v>
      </c>
      <c r="F8" s="2">
        <v>216</v>
      </c>
      <c r="G8" s="2">
        <v>2194</v>
      </c>
      <c r="H8" s="2">
        <v>3410</v>
      </c>
      <c r="I8" s="2">
        <v>2</v>
      </c>
      <c r="J8" s="2">
        <v>0</v>
      </c>
      <c r="K8" s="14">
        <f t="shared" si="0"/>
        <v>0.004166666666666652</v>
      </c>
      <c r="L8" s="14"/>
    </row>
    <row r="9" spans="1:12" ht="15.75">
      <c r="A9" s="1">
        <v>0.4388888888888889</v>
      </c>
      <c r="B9" s="2">
        <v>7</v>
      </c>
      <c r="C9" s="2">
        <v>1736</v>
      </c>
      <c r="D9" s="2">
        <v>1781</v>
      </c>
      <c r="E9" s="2">
        <v>2506</v>
      </c>
      <c r="F9" s="2">
        <v>2826</v>
      </c>
      <c r="G9" s="2">
        <v>2547</v>
      </c>
      <c r="H9" s="2">
        <v>2500</v>
      </c>
      <c r="I9" s="2">
        <v>1</v>
      </c>
      <c r="J9" s="2">
        <v>0</v>
      </c>
      <c r="K9" s="14">
        <f t="shared" si="0"/>
        <v>0.005555555555555536</v>
      </c>
      <c r="L9" s="14"/>
    </row>
    <row r="10" spans="1:12" ht="15.75">
      <c r="A10" s="1">
        <v>0.44305555555555554</v>
      </c>
      <c r="B10" s="2">
        <v>8</v>
      </c>
      <c r="C10" s="2">
        <v>706</v>
      </c>
      <c r="D10" s="2">
        <v>1259</v>
      </c>
      <c r="E10" s="2">
        <v>111</v>
      </c>
      <c r="F10" s="2">
        <v>3381</v>
      </c>
      <c r="G10" s="2">
        <v>1091</v>
      </c>
      <c r="H10" s="2">
        <v>269</v>
      </c>
      <c r="I10" s="2">
        <v>7</v>
      </c>
      <c r="J10" s="2">
        <v>1</v>
      </c>
      <c r="K10" s="14">
        <f t="shared" si="0"/>
        <v>0.004166666666666652</v>
      </c>
      <c r="L10" s="14"/>
    </row>
    <row r="11" spans="1:12" ht="15.75">
      <c r="A11" s="1">
        <v>0.4486111111111111</v>
      </c>
      <c r="B11" s="2">
        <v>9</v>
      </c>
      <c r="C11" s="2">
        <v>2039</v>
      </c>
      <c r="D11" s="2">
        <v>1103</v>
      </c>
      <c r="E11" s="2">
        <v>1018</v>
      </c>
      <c r="F11" s="2">
        <v>2709</v>
      </c>
      <c r="G11" s="2">
        <v>2946</v>
      </c>
      <c r="H11" s="2">
        <v>3090</v>
      </c>
      <c r="I11" s="2">
        <v>5</v>
      </c>
      <c r="J11" s="2">
        <v>0</v>
      </c>
      <c r="K11" s="14">
        <f t="shared" si="0"/>
        <v>0.005555555555555591</v>
      </c>
      <c r="L11" s="14"/>
    </row>
    <row r="12" spans="1:12" ht="15.75">
      <c r="A12" s="1">
        <v>0.45416666666666666</v>
      </c>
      <c r="B12" s="2">
        <v>10</v>
      </c>
      <c r="C12" s="2">
        <v>2830</v>
      </c>
      <c r="D12" s="2">
        <v>3410</v>
      </c>
      <c r="E12" s="2">
        <v>930</v>
      </c>
      <c r="F12" s="2">
        <v>167</v>
      </c>
      <c r="G12" s="2">
        <v>3147</v>
      </c>
      <c r="H12" s="2">
        <v>3197</v>
      </c>
      <c r="I12" s="2">
        <v>1</v>
      </c>
      <c r="J12" s="2">
        <v>3</v>
      </c>
      <c r="K12" s="14">
        <f t="shared" si="0"/>
        <v>0.005555555555555536</v>
      </c>
      <c r="L12" s="14"/>
    </row>
    <row r="13" spans="1:12" ht="15.75">
      <c r="A13" s="1">
        <v>0.4576388888888889</v>
      </c>
      <c r="B13" s="2">
        <v>11</v>
      </c>
      <c r="C13" s="2">
        <v>2500</v>
      </c>
      <c r="D13" s="2">
        <v>1714</v>
      </c>
      <c r="E13" s="2">
        <v>1716</v>
      </c>
      <c r="F13" s="2">
        <v>1675</v>
      </c>
      <c r="G13" s="2">
        <v>2077</v>
      </c>
      <c r="H13" s="2">
        <v>1268</v>
      </c>
      <c r="I13" s="2">
        <v>3</v>
      </c>
      <c r="J13" s="2">
        <v>0</v>
      </c>
      <c r="K13" s="14">
        <f t="shared" si="0"/>
        <v>0.00347222222222221</v>
      </c>
      <c r="L13" s="14"/>
    </row>
    <row r="14" spans="1:12" ht="15.75">
      <c r="A14" s="1">
        <v>0.46319444444444446</v>
      </c>
      <c r="B14" s="2">
        <v>12</v>
      </c>
      <c r="C14" s="2">
        <v>2530</v>
      </c>
      <c r="D14" s="2">
        <v>288</v>
      </c>
      <c r="E14" s="2">
        <v>269</v>
      </c>
      <c r="F14" s="2">
        <v>1781</v>
      </c>
      <c r="G14" s="2">
        <v>1732</v>
      </c>
      <c r="H14" s="2">
        <v>1864</v>
      </c>
      <c r="I14" s="2">
        <v>1</v>
      </c>
      <c r="J14" s="2">
        <v>1</v>
      </c>
      <c r="K14" s="14">
        <f t="shared" si="0"/>
        <v>0.005555555555555591</v>
      </c>
      <c r="L14" s="14"/>
    </row>
    <row r="15" spans="1:12" ht="15.75">
      <c r="A15" s="1">
        <v>0.4680555555555555</v>
      </c>
      <c r="B15" s="2">
        <v>13</v>
      </c>
      <c r="C15" s="2">
        <v>2338</v>
      </c>
      <c r="D15" s="2">
        <v>2481</v>
      </c>
      <c r="E15" s="2">
        <v>706</v>
      </c>
      <c r="F15" s="2">
        <v>216</v>
      </c>
      <c r="G15" s="2">
        <v>2039</v>
      </c>
      <c r="H15" s="2">
        <v>2506</v>
      </c>
      <c r="I15" s="2">
        <v>2</v>
      </c>
      <c r="J15" s="2">
        <v>0</v>
      </c>
      <c r="K15" s="14">
        <f t="shared" si="0"/>
        <v>0.004861111111111038</v>
      </c>
      <c r="L15" s="14"/>
    </row>
    <row r="16" spans="1:12" ht="15.75">
      <c r="A16" s="1">
        <v>0.4777777777777778</v>
      </c>
      <c r="B16" s="2">
        <v>14</v>
      </c>
      <c r="C16" s="2">
        <v>3362</v>
      </c>
      <c r="D16" s="2">
        <v>1091</v>
      </c>
      <c r="E16" s="2">
        <v>1652</v>
      </c>
      <c r="F16" s="2">
        <v>3381</v>
      </c>
      <c r="G16" s="2">
        <v>2826</v>
      </c>
      <c r="H16" s="2">
        <v>2062</v>
      </c>
      <c r="I16" s="2">
        <v>4</v>
      </c>
      <c r="J16" s="2">
        <v>1</v>
      </c>
      <c r="K16" s="14">
        <f t="shared" si="0"/>
        <v>0.009722222222222299</v>
      </c>
      <c r="L16" s="14"/>
    </row>
    <row r="17" spans="1:12" ht="15.75">
      <c r="A17" s="1">
        <v>0.48194444444444445</v>
      </c>
      <c r="B17" s="2">
        <v>15</v>
      </c>
      <c r="C17" s="2">
        <v>3418</v>
      </c>
      <c r="D17" s="2">
        <v>2574</v>
      </c>
      <c r="E17" s="2">
        <v>2202</v>
      </c>
      <c r="F17" s="2">
        <v>93</v>
      </c>
      <c r="G17" s="2">
        <v>2547</v>
      </c>
      <c r="H17" s="2">
        <v>2197</v>
      </c>
      <c r="I17" s="2">
        <v>2</v>
      </c>
      <c r="J17" s="2">
        <v>1</v>
      </c>
      <c r="K17" s="14">
        <f t="shared" si="0"/>
        <v>0.004166666666666652</v>
      </c>
      <c r="L17" s="14"/>
    </row>
    <row r="18" spans="1:12" ht="15.75">
      <c r="A18" s="1">
        <v>0.4861111111111111</v>
      </c>
      <c r="B18" s="2">
        <v>16</v>
      </c>
      <c r="C18" s="2">
        <v>1736</v>
      </c>
      <c r="D18" s="2">
        <v>1306</v>
      </c>
      <c r="E18" s="2">
        <v>1816</v>
      </c>
      <c r="F18" s="2">
        <v>2194</v>
      </c>
      <c r="G18" s="2">
        <v>537</v>
      </c>
      <c r="H18" s="2">
        <v>2709</v>
      </c>
      <c r="I18" s="2">
        <v>3</v>
      </c>
      <c r="J18" s="2">
        <v>4</v>
      </c>
      <c r="K18" s="14">
        <f t="shared" si="0"/>
        <v>0.004166666666666652</v>
      </c>
      <c r="L18" s="14"/>
    </row>
    <row r="19" spans="1:12" ht="15.75">
      <c r="A19" s="1">
        <v>0.4902777777777778</v>
      </c>
      <c r="B19" s="2">
        <v>17</v>
      </c>
      <c r="C19" s="2">
        <v>1259</v>
      </c>
      <c r="D19" s="2">
        <v>2169</v>
      </c>
      <c r="E19" s="2">
        <v>2077</v>
      </c>
      <c r="F19" s="2">
        <v>111</v>
      </c>
      <c r="G19" s="2">
        <v>171</v>
      </c>
      <c r="H19" s="2">
        <v>1018</v>
      </c>
      <c r="I19" s="2">
        <v>0</v>
      </c>
      <c r="J19" s="2">
        <v>6</v>
      </c>
      <c r="K19" s="14">
        <f t="shared" si="0"/>
        <v>0.004166666666666707</v>
      </c>
      <c r="L19" s="14"/>
    </row>
    <row r="20" spans="1:12" ht="15.75">
      <c r="A20" s="1">
        <v>0.49513888888888885</v>
      </c>
      <c r="B20" s="2">
        <v>18</v>
      </c>
      <c r="C20" s="2">
        <v>1864</v>
      </c>
      <c r="D20" s="2">
        <v>1652</v>
      </c>
      <c r="E20" s="2">
        <v>1714</v>
      </c>
      <c r="F20" s="2">
        <v>1091</v>
      </c>
      <c r="G20" s="2">
        <v>930</v>
      </c>
      <c r="H20" s="2">
        <v>216</v>
      </c>
      <c r="I20" s="2">
        <v>0</v>
      </c>
      <c r="J20" s="2">
        <v>3</v>
      </c>
      <c r="K20" s="14">
        <f t="shared" si="0"/>
        <v>0.004861111111111038</v>
      </c>
      <c r="L20" s="14"/>
    </row>
    <row r="21" spans="1:12" ht="15.75">
      <c r="A21" s="1">
        <v>0.5</v>
      </c>
      <c r="B21" s="2">
        <v>19</v>
      </c>
      <c r="C21" s="2">
        <v>2338</v>
      </c>
      <c r="D21" s="2">
        <v>2530</v>
      </c>
      <c r="E21" s="2">
        <v>2826</v>
      </c>
      <c r="F21" s="2">
        <v>2500</v>
      </c>
      <c r="G21" s="2">
        <v>93</v>
      </c>
      <c r="H21" s="2">
        <v>1268</v>
      </c>
      <c r="I21" s="2">
        <v>1</v>
      </c>
      <c r="J21" s="2">
        <v>0</v>
      </c>
      <c r="K21" s="14">
        <f t="shared" si="0"/>
        <v>0.004861111111111149</v>
      </c>
      <c r="L21" s="14"/>
    </row>
    <row r="22" spans="1:12" ht="15.75">
      <c r="A22" s="1">
        <v>0.5034722222222222</v>
      </c>
      <c r="B22" s="2">
        <v>20</v>
      </c>
      <c r="C22" s="2">
        <v>2197</v>
      </c>
      <c r="D22" s="2">
        <v>2709</v>
      </c>
      <c r="E22" s="2">
        <v>3147</v>
      </c>
      <c r="F22" s="2">
        <v>2194</v>
      </c>
      <c r="G22" s="2">
        <v>167</v>
      </c>
      <c r="H22" s="2">
        <v>1716</v>
      </c>
      <c r="I22" s="2">
        <v>3</v>
      </c>
      <c r="J22" s="2">
        <v>7</v>
      </c>
      <c r="K22" s="14">
        <f t="shared" si="0"/>
        <v>0.00347222222222221</v>
      </c>
      <c r="L22" s="14"/>
    </row>
    <row r="23" spans="1:12" ht="15.75">
      <c r="A23" s="1">
        <v>0.5097222222222222</v>
      </c>
      <c r="B23" s="2">
        <v>21</v>
      </c>
      <c r="C23" s="2">
        <v>2830</v>
      </c>
      <c r="D23" s="2">
        <v>2202</v>
      </c>
      <c r="E23" s="2">
        <v>3362</v>
      </c>
      <c r="F23" s="2">
        <v>269</v>
      </c>
      <c r="G23" s="2">
        <v>3090</v>
      </c>
      <c r="H23" s="2">
        <v>1736</v>
      </c>
      <c r="I23" s="2">
        <v>0</v>
      </c>
      <c r="J23" s="2">
        <v>2</v>
      </c>
      <c r="K23" s="14">
        <f t="shared" si="0"/>
        <v>0.006249999999999978</v>
      </c>
      <c r="L23" s="14"/>
    </row>
    <row r="24" spans="1:12" ht="15.75">
      <c r="A24" s="1">
        <v>0.513888888888889</v>
      </c>
      <c r="B24" s="2">
        <v>22</v>
      </c>
      <c r="C24" s="2">
        <v>1675</v>
      </c>
      <c r="D24" s="2">
        <v>3197</v>
      </c>
      <c r="E24" s="2">
        <v>1816</v>
      </c>
      <c r="F24" s="2">
        <v>706</v>
      </c>
      <c r="G24" s="2">
        <v>2547</v>
      </c>
      <c r="H24" s="2">
        <v>2946</v>
      </c>
      <c r="I24" s="2">
        <v>3</v>
      </c>
      <c r="J24" s="2">
        <v>0</v>
      </c>
      <c r="K24" s="14">
        <f t="shared" si="0"/>
        <v>0.004166666666666763</v>
      </c>
      <c r="L24" s="14"/>
    </row>
    <row r="25" spans="1:12" ht="15.75">
      <c r="A25" s="1">
        <v>0.5479166666666667</v>
      </c>
      <c r="B25" s="2">
        <v>23</v>
      </c>
      <c r="C25" s="2">
        <v>171</v>
      </c>
      <c r="D25" s="2">
        <v>1781</v>
      </c>
      <c r="E25" s="2">
        <v>2062</v>
      </c>
      <c r="F25" s="2">
        <v>1103</v>
      </c>
      <c r="G25" s="2">
        <v>2574</v>
      </c>
      <c r="H25" s="2">
        <v>2481</v>
      </c>
      <c r="I25" s="2">
        <v>4</v>
      </c>
      <c r="J25" s="2">
        <v>6</v>
      </c>
      <c r="K25" s="14"/>
      <c r="L25" s="14" t="s">
        <v>46</v>
      </c>
    </row>
    <row r="26" spans="1:12" ht="15.75">
      <c r="A26" s="1">
        <v>0.5541666666666667</v>
      </c>
      <c r="B26" s="2">
        <v>24</v>
      </c>
      <c r="C26" s="2">
        <v>537</v>
      </c>
      <c r="D26" s="2">
        <v>2169</v>
      </c>
      <c r="E26" s="2">
        <v>2039</v>
      </c>
      <c r="F26" s="2">
        <v>3381</v>
      </c>
      <c r="G26" s="2">
        <v>1259</v>
      </c>
      <c r="H26" s="2">
        <v>1732</v>
      </c>
      <c r="I26" s="2">
        <v>6</v>
      </c>
      <c r="J26" s="2">
        <v>2</v>
      </c>
      <c r="K26" s="14">
        <f t="shared" si="0"/>
        <v>0.006249999999999978</v>
      </c>
      <c r="L26" s="14"/>
    </row>
    <row r="27" spans="1:12" ht="15.75">
      <c r="A27" s="1">
        <v>0.5618055555555556</v>
      </c>
      <c r="B27" s="2">
        <v>25</v>
      </c>
      <c r="C27" s="2">
        <v>3410</v>
      </c>
      <c r="D27" s="2">
        <v>288</v>
      </c>
      <c r="E27" s="2">
        <v>3418</v>
      </c>
      <c r="F27" s="2">
        <v>111</v>
      </c>
      <c r="G27" s="2">
        <v>1306</v>
      </c>
      <c r="H27" s="2">
        <v>2506</v>
      </c>
      <c r="I27" s="2">
        <v>6</v>
      </c>
      <c r="J27" s="2">
        <v>6</v>
      </c>
      <c r="K27" s="14">
        <f t="shared" si="0"/>
        <v>0.007638888888888862</v>
      </c>
      <c r="L27" s="14"/>
    </row>
    <row r="28" spans="1:12" ht="15.75">
      <c r="A28" s="1">
        <v>0.5673611111111111</v>
      </c>
      <c r="B28" s="2">
        <v>26</v>
      </c>
      <c r="C28" s="2">
        <v>3090</v>
      </c>
      <c r="D28" s="2">
        <v>3147</v>
      </c>
      <c r="E28" s="2">
        <v>2547</v>
      </c>
      <c r="F28" s="2">
        <v>1716</v>
      </c>
      <c r="G28" s="2">
        <v>269</v>
      </c>
      <c r="H28" s="2">
        <v>1652</v>
      </c>
      <c r="I28" s="2">
        <v>2</v>
      </c>
      <c r="J28" s="2">
        <v>3</v>
      </c>
      <c r="K28" s="14">
        <f t="shared" si="0"/>
        <v>0.005555555555555536</v>
      </c>
      <c r="L28" s="14"/>
    </row>
    <row r="29" spans="1:12" ht="15.75">
      <c r="A29" s="1">
        <v>0.5708333333333333</v>
      </c>
      <c r="B29" s="2">
        <v>27</v>
      </c>
      <c r="C29" s="2">
        <v>2481</v>
      </c>
      <c r="D29" s="2">
        <v>2197</v>
      </c>
      <c r="E29" s="2">
        <v>3362</v>
      </c>
      <c r="F29" s="2">
        <v>93</v>
      </c>
      <c r="G29" s="2">
        <v>1864</v>
      </c>
      <c r="H29" s="2">
        <v>2709</v>
      </c>
      <c r="I29" s="2">
        <v>10</v>
      </c>
      <c r="J29" s="2">
        <v>3</v>
      </c>
      <c r="K29" s="14">
        <f t="shared" si="0"/>
        <v>0.00347222222222221</v>
      </c>
      <c r="L29" s="14"/>
    </row>
    <row r="30" spans="1:12" ht="15.75">
      <c r="A30" s="1">
        <v>0.5756944444444444</v>
      </c>
      <c r="B30" s="2">
        <v>28</v>
      </c>
      <c r="C30" s="2">
        <v>2338</v>
      </c>
      <c r="D30" s="2">
        <v>3381</v>
      </c>
      <c r="E30" s="2">
        <v>1268</v>
      </c>
      <c r="F30" s="2">
        <v>2077</v>
      </c>
      <c r="G30" s="2">
        <v>2574</v>
      </c>
      <c r="H30" s="2">
        <v>167</v>
      </c>
      <c r="I30" s="2">
        <v>2</v>
      </c>
      <c r="J30" s="2">
        <v>5</v>
      </c>
      <c r="K30" s="14">
        <f t="shared" si="0"/>
        <v>0.004861111111111094</v>
      </c>
      <c r="L30" s="14"/>
    </row>
    <row r="31" spans="1:12" ht="15.75">
      <c r="A31" s="1">
        <v>0.5784722222222222</v>
      </c>
      <c r="B31" s="2">
        <v>29</v>
      </c>
      <c r="C31" s="2">
        <v>1091</v>
      </c>
      <c r="D31" s="2">
        <v>2506</v>
      </c>
      <c r="E31" s="2">
        <v>1732</v>
      </c>
      <c r="F31" s="2">
        <v>930</v>
      </c>
      <c r="G31" s="2">
        <v>1675</v>
      </c>
      <c r="H31" s="2">
        <v>171</v>
      </c>
      <c r="I31" s="2">
        <v>4</v>
      </c>
      <c r="J31" s="2">
        <v>2</v>
      </c>
      <c r="K31" s="14">
        <f t="shared" si="0"/>
        <v>0.002777777777777768</v>
      </c>
      <c r="L31" s="14"/>
    </row>
    <row r="32" spans="1:12" ht="15.75">
      <c r="A32" s="1">
        <v>0.5847222222222223</v>
      </c>
      <c r="B32" s="2">
        <v>30</v>
      </c>
      <c r="C32" s="2">
        <v>1736</v>
      </c>
      <c r="D32" s="2">
        <v>1259</v>
      </c>
      <c r="E32" s="2">
        <v>1103</v>
      </c>
      <c r="F32" s="2">
        <v>3197</v>
      </c>
      <c r="G32" s="2">
        <v>1306</v>
      </c>
      <c r="H32" s="2">
        <v>2169</v>
      </c>
      <c r="I32" s="2">
        <v>1</v>
      </c>
      <c r="J32" s="2">
        <v>0</v>
      </c>
      <c r="K32" s="14">
        <f t="shared" si="0"/>
        <v>0.006250000000000089</v>
      </c>
      <c r="L32" s="14"/>
    </row>
    <row r="33" spans="1:12" ht="15.75">
      <c r="A33" s="1">
        <v>0.5881944444444445</v>
      </c>
      <c r="B33" s="2">
        <v>31</v>
      </c>
      <c r="C33" s="2">
        <v>2202</v>
      </c>
      <c r="D33" s="2">
        <v>1714</v>
      </c>
      <c r="E33" s="2">
        <v>1816</v>
      </c>
      <c r="F33" s="2">
        <v>3410</v>
      </c>
      <c r="G33" s="2">
        <v>1781</v>
      </c>
      <c r="H33" s="2">
        <v>2826</v>
      </c>
      <c r="I33" s="2">
        <v>6</v>
      </c>
      <c r="J33" s="2">
        <v>0</v>
      </c>
      <c r="K33" s="14">
        <f t="shared" si="0"/>
        <v>0.00347222222222221</v>
      </c>
      <c r="L33" s="14"/>
    </row>
    <row r="34" spans="1:12" ht="15.75">
      <c r="A34" s="1">
        <v>0.5930555555555556</v>
      </c>
      <c r="B34" s="2">
        <v>32</v>
      </c>
      <c r="C34" s="2">
        <v>1018</v>
      </c>
      <c r="D34" s="2">
        <v>537</v>
      </c>
      <c r="E34" s="2">
        <v>3418</v>
      </c>
      <c r="F34" s="2">
        <v>2062</v>
      </c>
      <c r="G34" s="2">
        <v>2530</v>
      </c>
      <c r="H34" s="2">
        <v>706</v>
      </c>
      <c r="I34" s="2">
        <v>5</v>
      </c>
      <c r="J34" s="2">
        <v>9</v>
      </c>
      <c r="K34" s="14">
        <f t="shared" si="0"/>
        <v>0.004861111111111094</v>
      </c>
      <c r="L34" s="14"/>
    </row>
    <row r="35" spans="1:12" ht="15.75">
      <c r="A35" s="1">
        <v>0.5972222222222222</v>
      </c>
      <c r="B35" s="2">
        <v>33</v>
      </c>
      <c r="C35" s="2">
        <v>2500</v>
      </c>
      <c r="D35" s="2">
        <v>2194</v>
      </c>
      <c r="E35" s="2">
        <v>111</v>
      </c>
      <c r="F35" s="2">
        <v>2830</v>
      </c>
      <c r="G35" s="2">
        <v>2946</v>
      </c>
      <c r="H35" s="2">
        <v>216</v>
      </c>
      <c r="I35" s="2">
        <v>5</v>
      </c>
      <c r="J35" s="2">
        <v>1</v>
      </c>
      <c r="K35" s="14">
        <f t="shared" si="0"/>
        <v>0.004166666666666652</v>
      </c>
      <c r="L35" s="14"/>
    </row>
    <row r="36" spans="1:12" ht="15.75">
      <c r="A36" s="1">
        <v>0.6034722222222222</v>
      </c>
      <c r="B36" s="2">
        <v>34</v>
      </c>
      <c r="C36" s="2">
        <v>2039</v>
      </c>
      <c r="D36" s="2">
        <v>2077</v>
      </c>
      <c r="E36" s="2">
        <v>3147</v>
      </c>
      <c r="F36" s="2">
        <v>288</v>
      </c>
      <c r="G36" s="2">
        <v>1091</v>
      </c>
      <c r="H36" s="2">
        <v>1736</v>
      </c>
      <c r="I36" s="2">
        <v>1</v>
      </c>
      <c r="J36" s="2">
        <v>2</v>
      </c>
      <c r="K36" s="14">
        <f t="shared" si="0"/>
        <v>0.006249999999999978</v>
      </c>
      <c r="L36" s="14"/>
    </row>
    <row r="37" spans="1:12" ht="15.75">
      <c r="A37" s="1">
        <v>0.6090277777777778</v>
      </c>
      <c r="B37" s="2">
        <v>35</v>
      </c>
      <c r="C37" s="2">
        <v>1306</v>
      </c>
      <c r="D37" s="2">
        <v>1732</v>
      </c>
      <c r="E37" s="2">
        <v>93</v>
      </c>
      <c r="F37" s="2">
        <v>1716</v>
      </c>
      <c r="G37" s="2">
        <v>3381</v>
      </c>
      <c r="H37" s="2">
        <v>1781</v>
      </c>
      <c r="I37" s="2">
        <v>9</v>
      </c>
      <c r="J37" s="2">
        <v>4</v>
      </c>
      <c r="K37" s="14">
        <f t="shared" si="0"/>
        <v>0.005555555555555647</v>
      </c>
      <c r="L37" s="14"/>
    </row>
    <row r="38" spans="1:12" ht="15.75">
      <c r="A38" s="1">
        <v>0.6138888888888888</v>
      </c>
      <c r="B38" s="2">
        <v>36</v>
      </c>
      <c r="C38" s="2">
        <v>171</v>
      </c>
      <c r="D38" s="2">
        <v>3090</v>
      </c>
      <c r="E38" s="2">
        <v>2826</v>
      </c>
      <c r="F38" s="2">
        <v>3418</v>
      </c>
      <c r="G38" s="2">
        <v>706</v>
      </c>
      <c r="H38" s="2">
        <v>3197</v>
      </c>
      <c r="I38" s="2">
        <v>2</v>
      </c>
      <c r="J38" s="2">
        <v>5</v>
      </c>
      <c r="K38" s="14">
        <f t="shared" si="0"/>
        <v>0.004861111111110983</v>
      </c>
      <c r="L38" s="14"/>
    </row>
    <row r="39" spans="1:12" ht="15.75">
      <c r="A39" s="1">
        <v>0.6180555555555556</v>
      </c>
      <c r="B39" s="2">
        <v>37</v>
      </c>
      <c r="C39" s="2">
        <v>537</v>
      </c>
      <c r="D39" s="2">
        <v>1675</v>
      </c>
      <c r="E39" s="2">
        <v>2481</v>
      </c>
      <c r="F39" s="2">
        <v>2338</v>
      </c>
      <c r="G39" s="2">
        <v>2830</v>
      </c>
      <c r="H39" s="2">
        <v>1103</v>
      </c>
      <c r="I39" s="2">
        <v>6</v>
      </c>
      <c r="J39" s="2">
        <v>2</v>
      </c>
      <c r="K39" s="14">
        <f t="shared" si="0"/>
        <v>0.004166666666666763</v>
      </c>
      <c r="L39" s="14"/>
    </row>
    <row r="40" spans="1:12" ht="15.75">
      <c r="A40" s="1">
        <v>0.6222222222222222</v>
      </c>
      <c r="B40" s="2">
        <v>38</v>
      </c>
      <c r="C40" s="2">
        <v>1652</v>
      </c>
      <c r="D40" s="2">
        <v>930</v>
      </c>
      <c r="E40" s="2">
        <v>167</v>
      </c>
      <c r="F40" s="2">
        <v>2500</v>
      </c>
      <c r="G40" s="2">
        <v>1018</v>
      </c>
      <c r="H40" s="2">
        <v>1816</v>
      </c>
      <c r="I40" s="2">
        <v>1</v>
      </c>
      <c r="J40" s="2">
        <v>4</v>
      </c>
      <c r="K40" s="14">
        <f t="shared" si="0"/>
        <v>0.004166666666666652</v>
      </c>
      <c r="L40" s="14"/>
    </row>
    <row r="41" spans="1:12" ht="15.75">
      <c r="A41" s="1">
        <v>0.6270833333333333</v>
      </c>
      <c r="B41" s="2">
        <v>39</v>
      </c>
      <c r="C41" s="2">
        <v>2197</v>
      </c>
      <c r="D41" s="2">
        <v>216</v>
      </c>
      <c r="E41" s="2">
        <v>269</v>
      </c>
      <c r="F41" s="2">
        <v>3410</v>
      </c>
      <c r="G41" s="2">
        <v>2530</v>
      </c>
      <c r="H41" s="2">
        <v>2169</v>
      </c>
      <c r="I41" s="2">
        <v>0</v>
      </c>
      <c r="J41" s="2">
        <v>3</v>
      </c>
      <c r="K41" s="14">
        <f t="shared" si="0"/>
        <v>0.004861111111111094</v>
      </c>
      <c r="L41" s="14"/>
    </row>
    <row r="42" spans="1:12" ht="15.75">
      <c r="A42" s="1">
        <v>0.6319444444444444</v>
      </c>
      <c r="B42" s="2">
        <v>40</v>
      </c>
      <c r="C42" s="2">
        <v>2547</v>
      </c>
      <c r="D42" s="2">
        <v>1864</v>
      </c>
      <c r="E42" s="2">
        <v>2194</v>
      </c>
      <c r="F42" s="2">
        <v>1268</v>
      </c>
      <c r="G42" s="2">
        <v>1259</v>
      </c>
      <c r="H42" s="2">
        <v>2039</v>
      </c>
      <c r="I42" s="2">
        <v>3</v>
      </c>
      <c r="J42" s="2">
        <v>6</v>
      </c>
      <c r="K42" s="14">
        <f t="shared" si="0"/>
        <v>0.004861111111111094</v>
      </c>
      <c r="L42" s="14"/>
    </row>
    <row r="43" spans="1:12" ht="15.75">
      <c r="A43" s="1">
        <v>0.6368055555555555</v>
      </c>
      <c r="B43" s="2">
        <v>41</v>
      </c>
      <c r="C43" s="2">
        <v>2574</v>
      </c>
      <c r="D43" s="2">
        <v>1714</v>
      </c>
      <c r="E43" s="2">
        <v>2062</v>
      </c>
      <c r="F43" s="2">
        <v>2946</v>
      </c>
      <c r="G43" s="2">
        <v>2506</v>
      </c>
      <c r="H43" s="2">
        <v>288</v>
      </c>
      <c r="I43" s="2">
        <v>10</v>
      </c>
      <c r="J43" s="2">
        <v>3</v>
      </c>
      <c r="K43" s="14">
        <f t="shared" si="0"/>
        <v>0.004861111111111094</v>
      </c>
      <c r="L43" s="14"/>
    </row>
    <row r="44" spans="1:12" ht="15.75">
      <c r="A44" s="1">
        <v>0.6402777777777778</v>
      </c>
      <c r="B44" s="2">
        <v>42</v>
      </c>
      <c r="C44" s="2">
        <v>3362</v>
      </c>
      <c r="D44" s="2">
        <v>2709</v>
      </c>
      <c r="E44" s="2">
        <v>930</v>
      </c>
      <c r="F44" s="2">
        <v>111</v>
      </c>
      <c r="G44" s="2">
        <v>2202</v>
      </c>
      <c r="H44" s="2">
        <v>2077</v>
      </c>
      <c r="I44" s="2">
        <v>5</v>
      </c>
      <c r="J44" s="2">
        <v>7</v>
      </c>
      <c r="K44" s="14">
        <f t="shared" si="0"/>
        <v>0.003472222222222321</v>
      </c>
      <c r="L44" s="14"/>
    </row>
    <row r="45" spans="1:12" ht="15.75">
      <c r="A45" s="1">
        <v>0.6451388888888888</v>
      </c>
      <c r="B45" s="2">
        <v>43</v>
      </c>
      <c r="C45" s="2">
        <v>1103</v>
      </c>
      <c r="D45" s="2">
        <v>3090</v>
      </c>
      <c r="E45" s="2">
        <v>1091</v>
      </c>
      <c r="F45" s="2">
        <v>2338</v>
      </c>
      <c r="G45" s="2">
        <v>2197</v>
      </c>
      <c r="H45" s="2">
        <v>3418</v>
      </c>
      <c r="I45" s="2">
        <v>4</v>
      </c>
      <c r="J45" s="2">
        <v>0</v>
      </c>
      <c r="K45" s="14">
        <f t="shared" si="0"/>
        <v>0.004861111111110983</v>
      </c>
      <c r="L45" s="14"/>
    </row>
    <row r="46" spans="1:12" ht="15.75">
      <c r="A46" s="1">
        <v>0.6479166666666667</v>
      </c>
      <c r="B46" s="2">
        <v>44</v>
      </c>
      <c r="C46" s="2">
        <v>1716</v>
      </c>
      <c r="D46" s="2">
        <v>1675</v>
      </c>
      <c r="E46" s="2">
        <v>1018</v>
      </c>
      <c r="F46" s="2">
        <v>1864</v>
      </c>
      <c r="G46" s="2">
        <v>1736</v>
      </c>
      <c r="H46" s="2">
        <v>2826</v>
      </c>
      <c r="I46" s="2">
        <v>4</v>
      </c>
      <c r="J46" s="2">
        <v>2</v>
      </c>
      <c r="K46" s="14">
        <f t="shared" si="0"/>
        <v>0.002777777777777879</v>
      </c>
      <c r="L46" s="14"/>
    </row>
    <row r="47" spans="1:12" ht="15.75">
      <c r="A47" s="1">
        <v>0.6527777777777778</v>
      </c>
      <c r="B47" s="2">
        <v>45</v>
      </c>
      <c r="C47" s="2">
        <v>2500</v>
      </c>
      <c r="D47" s="2">
        <v>2506</v>
      </c>
      <c r="E47" s="2">
        <v>2169</v>
      </c>
      <c r="F47" s="2">
        <v>93</v>
      </c>
      <c r="G47" s="2">
        <v>1816</v>
      </c>
      <c r="H47" s="2">
        <v>2039</v>
      </c>
      <c r="I47" s="2">
        <v>0</v>
      </c>
      <c r="J47" s="2">
        <v>0</v>
      </c>
      <c r="K47" s="14">
        <f t="shared" si="0"/>
        <v>0.004861111111111094</v>
      </c>
      <c r="L47" s="14"/>
    </row>
    <row r="48" spans="1:12" ht="15.75">
      <c r="A48" s="1">
        <v>0.6576388888888889</v>
      </c>
      <c r="B48" s="2">
        <v>46</v>
      </c>
      <c r="C48" s="2">
        <v>111</v>
      </c>
      <c r="D48" s="2">
        <v>167</v>
      </c>
      <c r="E48" s="2">
        <v>216</v>
      </c>
      <c r="F48" s="2">
        <v>537</v>
      </c>
      <c r="G48" s="2">
        <v>2574</v>
      </c>
      <c r="H48" s="2">
        <v>2547</v>
      </c>
      <c r="I48" s="2">
        <v>7</v>
      </c>
      <c r="J48" s="2">
        <v>4</v>
      </c>
      <c r="K48" s="14">
        <f t="shared" si="0"/>
        <v>0.004861111111111094</v>
      </c>
      <c r="L48" s="14"/>
    </row>
    <row r="49" spans="1:12" ht="15.75">
      <c r="A49" s="1">
        <v>0.6659722222222222</v>
      </c>
      <c r="B49" s="2">
        <v>47</v>
      </c>
      <c r="C49" s="2">
        <v>3147</v>
      </c>
      <c r="D49" s="2">
        <v>3362</v>
      </c>
      <c r="E49" s="2">
        <v>3410</v>
      </c>
      <c r="F49" s="2">
        <v>2530</v>
      </c>
      <c r="G49" s="2">
        <v>1781</v>
      </c>
      <c r="H49" s="2">
        <v>1259</v>
      </c>
      <c r="I49" s="2">
        <v>5</v>
      </c>
      <c r="J49" s="2">
        <v>1</v>
      </c>
      <c r="K49" s="14">
        <f t="shared" si="0"/>
        <v>0.008333333333333304</v>
      </c>
      <c r="L49" s="14"/>
    </row>
    <row r="50" spans="1:12" ht="15.75">
      <c r="A50" s="1">
        <v>0.6701388888888888</v>
      </c>
      <c r="B50" s="2">
        <v>48</v>
      </c>
      <c r="C50" s="2">
        <v>2946</v>
      </c>
      <c r="D50" s="2">
        <v>269</v>
      </c>
      <c r="E50" s="2">
        <v>171</v>
      </c>
      <c r="F50" s="2">
        <v>1652</v>
      </c>
      <c r="G50" s="2">
        <v>1306</v>
      </c>
      <c r="H50" s="2">
        <v>1268</v>
      </c>
      <c r="I50" s="2">
        <v>1</v>
      </c>
      <c r="J50" s="2">
        <v>1</v>
      </c>
      <c r="K50" s="14">
        <f t="shared" si="0"/>
        <v>0.004166666666666652</v>
      </c>
      <c r="L50" s="14"/>
    </row>
    <row r="51" spans="1:12" ht="15.75">
      <c r="A51" s="1">
        <v>0.6756944444444444</v>
      </c>
      <c r="B51" s="2">
        <v>49</v>
      </c>
      <c r="C51" s="2">
        <v>2202</v>
      </c>
      <c r="D51" s="2">
        <v>2709</v>
      </c>
      <c r="E51" s="2">
        <v>2062</v>
      </c>
      <c r="F51" s="2">
        <v>2830</v>
      </c>
      <c r="G51" s="2">
        <v>1732</v>
      </c>
      <c r="H51" s="2">
        <v>706</v>
      </c>
      <c r="I51" s="2">
        <v>0</v>
      </c>
      <c r="J51" s="2">
        <v>6</v>
      </c>
      <c r="K51" s="14">
        <f t="shared" si="0"/>
        <v>0.005555555555555536</v>
      </c>
      <c r="L51" s="14"/>
    </row>
    <row r="52" spans="1:12" ht="15.75">
      <c r="A52" s="1">
        <v>0.6826388888888889</v>
      </c>
      <c r="B52" s="2">
        <v>50</v>
      </c>
      <c r="C52" s="2">
        <v>2194</v>
      </c>
      <c r="D52" s="2">
        <v>3381</v>
      </c>
      <c r="E52" s="2">
        <v>2481</v>
      </c>
      <c r="F52" s="2">
        <v>3197</v>
      </c>
      <c r="G52" s="2">
        <v>288</v>
      </c>
      <c r="H52" s="2">
        <v>1714</v>
      </c>
      <c r="I52" s="2">
        <v>8</v>
      </c>
      <c r="J52" s="2">
        <v>7</v>
      </c>
      <c r="K52" s="14">
        <f t="shared" si="0"/>
        <v>0.006944444444444531</v>
      </c>
      <c r="L52" s="14"/>
    </row>
    <row r="53" spans="1:12" ht="15.75">
      <c r="A53" s="1">
        <v>0.6868055555555556</v>
      </c>
      <c r="B53" s="2">
        <v>51</v>
      </c>
      <c r="C53" s="2">
        <v>2506</v>
      </c>
      <c r="D53" s="2">
        <v>2574</v>
      </c>
      <c r="E53" s="2">
        <v>1816</v>
      </c>
      <c r="F53" s="2">
        <v>1716</v>
      </c>
      <c r="G53" s="2">
        <v>1259</v>
      </c>
      <c r="H53" s="2">
        <v>1091</v>
      </c>
      <c r="I53" s="2">
        <v>6</v>
      </c>
      <c r="J53" s="2">
        <v>6</v>
      </c>
      <c r="K53" s="14">
        <f t="shared" si="0"/>
        <v>0.004166666666666652</v>
      </c>
      <c r="L53" s="14"/>
    </row>
    <row r="54" spans="1:12" ht="15.75">
      <c r="A54" s="1">
        <v>0.6902777777777778</v>
      </c>
      <c r="B54" s="2">
        <v>52</v>
      </c>
      <c r="C54" s="2">
        <v>2077</v>
      </c>
      <c r="D54" s="2">
        <v>2500</v>
      </c>
      <c r="E54" s="2">
        <v>2946</v>
      </c>
      <c r="F54" s="2">
        <v>3147</v>
      </c>
      <c r="G54" s="2">
        <v>269</v>
      </c>
      <c r="H54" s="2">
        <v>3418</v>
      </c>
      <c r="I54" s="2">
        <v>3</v>
      </c>
      <c r="J54" s="2">
        <v>0</v>
      </c>
      <c r="K54" s="14">
        <f t="shared" si="0"/>
        <v>0.00347222222222221</v>
      </c>
      <c r="L54" s="14"/>
    </row>
    <row r="55" spans="1:12" ht="15.75">
      <c r="A55" s="1">
        <v>0.6944444444444445</v>
      </c>
      <c r="B55" s="2">
        <v>53</v>
      </c>
      <c r="C55" s="2">
        <v>1781</v>
      </c>
      <c r="D55" s="2">
        <v>2169</v>
      </c>
      <c r="E55" s="2">
        <v>2338</v>
      </c>
      <c r="F55" s="2">
        <v>2709</v>
      </c>
      <c r="G55" s="2">
        <v>1652</v>
      </c>
      <c r="H55" s="2">
        <v>1675</v>
      </c>
      <c r="I55" s="2">
        <v>2</v>
      </c>
      <c r="J55" s="2">
        <v>1</v>
      </c>
      <c r="K55" s="14">
        <f t="shared" si="0"/>
        <v>0.004166666666666763</v>
      </c>
      <c r="L55" s="14"/>
    </row>
    <row r="56" spans="1:12" ht="15.75">
      <c r="A56" s="1">
        <v>0.6986111111111111</v>
      </c>
      <c r="B56" s="2">
        <v>54</v>
      </c>
      <c r="C56" s="2">
        <v>3090</v>
      </c>
      <c r="D56" s="2">
        <v>167</v>
      </c>
      <c r="E56" s="2">
        <v>93</v>
      </c>
      <c r="F56" s="2">
        <v>111</v>
      </c>
      <c r="G56" s="2">
        <v>288</v>
      </c>
      <c r="H56" s="2">
        <v>1864</v>
      </c>
      <c r="I56" s="2">
        <v>4</v>
      </c>
      <c r="J56" s="2">
        <v>2</v>
      </c>
      <c r="K56" s="14">
        <f t="shared" si="0"/>
        <v>0.004166666666666541</v>
      </c>
      <c r="L56" s="14"/>
    </row>
    <row r="57" spans="1:12" ht="15.75">
      <c r="A57" s="1">
        <v>0.7027777777777778</v>
      </c>
      <c r="B57" s="2">
        <v>55</v>
      </c>
      <c r="C57" s="2">
        <v>1306</v>
      </c>
      <c r="D57" s="2">
        <v>2830</v>
      </c>
      <c r="E57" s="2">
        <v>171</v>
      </c>
      <c r="F57" s="2">
        <v>2197</v>
      </c>
      <c r="G57" s="2">
        <v>2039</v>
      </c>
      <c r="H57" s="2">
        <v>2826</v>
      </c>
      <c r="I57" s="2">
        <v>1</v>
      </c>
      <c r="J57" s="2">
        <v>4</v>
      </c>
      <c r="K57" s="14">
        <f t="shared" si="0"/>
        <v>0.004166666666666763</v>
      </c>
      <c r="L57" s="14"/>
    </row>
    <row r="58" spans="1:12" ht="15.75">
      <c r="A58" s="1">
        <v>0.70625</v>
      </c>
      <c r="B58" s="2">
        <v>56</v>
      </c>
      <c r="C58" s="2">
        <v>2062</v>
      </c>
      <c r="D58" s="2">
        <v>2547</v>
      </c>
      <c r="E58" s="2">
        <v>1103</v>
      </c>
      <c r="F58" s="2">
        <v>2530</v>
      </c>
      <c r="G58" s="2">
        <v>2194</v>
      </c>
      <c r="H58" s="2">
        <v>1714</v>
      </c>
      <c r="I58" s="2">
        <v>5</v>
      </c>
      <c r="J58" s="2">
        <v>5</v>
      </c>
      <c r="K58" s="14">
        <f t="shared" si="0"/>
        <v>0.00347222222222221</v>
      </c>
      <c r="L58" s="14"/>
    </row>
    <row r="59" spans="1:12" ht="15.75">
      <c r="A59" s="1">
        <v>0.7104166666666667</v>
      </c>
      <c r="B59" s="2">
        <v>57</v>
      </c>
      <c r="C59" s="2">
        <v>1736</v>
      </c>
      <c r="D59" s="2">
        <v>3381</v>
      </c>
      <c r="E59" s="2">
        <v>537</v>
      </c>
      <c r="F59" s="2">
        <v>2481</v>
      </c>
      <c r="G59" s="2">
        <v>3410</v>
      </c>
      <c r="H59" s="2">
        <v>2202</v>
      </c>
      <c r="I59" s="2">
        <v>0</v>
      </c>
      <c r="J59" s="2">
        <v>4</v>
      </c>
      <c r="K59" s="14">
        <f t="shared" si="0"/>
        <v>0.004166666666666652</v>
      </c>
      <c r="L59" s="14"/>
    </row>
    <row r="60" spans="1:12" ht="15.75">
      <c r="A60" s="1">
        <v>0.7152777777777778</v>
      </c>
      <c r="B60" s="2">
        <v>58</v>
      </c>
      <c r="C60" s="2">
        <v>1018</v>
      </c>
      <c r="D60" s="2">
        <v>1268</v>
      </c>
      <c r="E60" s="2">
        <v>216</v>
      </c>
      <c r="F60" s="2">
        <v>3362</v>
      </c>
      <c r="G60" s="2">
        <v>1732</v>
      </c>
      <c r="H60" s="2">
        <v>3197</v>
      </c>
      <c r="I60" s="2">
        <v>3</v>
      </c>
      <c r="J60" s="2">
        <v>11</v>
      </c>
      <c r="K60" s="14">
        <f t="shared" si="0"/>
        <v>0.004861111111111094</v>
      </c>
      <c r="L60" s="14"/>
    </row>
    <row r="61" spans="1:12" ht="15.75">
      <c r="A61" s="1">
        <v>0.7194444444444444</v>
      </c>
      <c r="B61" s="2">
        <v>59</v>
      </c>
      <c r="C61" s="2">
        <v>706</v>
      </c>
      <c r="D61" s="2">
        <v>2039</v>
      </c>
      <c r="E61" s="2">
        <v>1864</v>
      </c>
      <c r="F61" s="2">
        <v>930</v>
      </c>
      <c r="G61" s="2">
        <v>3147</v>
      </c>
      <c r="H61" s="2">
        <v>2574</v>
      </c>
      <c r="I61" s="2">
        <v>5</v>
      </c>
      <c r="J61" s="2">
        <v>4</v>
      </c>
      <c r="K61" s="14">
        <f t="shared" si="0"/>
        <v>0.004166666666666652</v>
      </c>
      <c r="L61" s="14"/>
    </row>
    <row r="62" spans="1:12" ht="15.75">
      <c r="A62" s="1">
        <v>0.38958333333333334</v>
      </c>
      <c r="B62" s="2">
        <v>60</v>
      </c>
      <c r="C62" s="2">
        <v>1306</v>
      </c>
      <c r="D62" s="2">
        <v>2194</v>
      </c>
      <c r="E62" s="2">
        <v>3418</v>
      </c>
      <c r="F62" s="2">
        <v>2338</v>
      </c>
      <c r="G62" s="2">
        <v>167</v>
      </c>
      <c r="H62" s="2">
        <v>1714</v>
      </c>
      <c r="I62" s="2">
        <v>6</v>
      </c>
      <c r="J62" s="2">
        <v>6</v>
      </c>
      <c r="K62" s="14"/>
      <c r="L62" s="14" t="s">
        <v>40</v>
      </c>
    </row>
    <row r="63" spans="1:12" ht="15.75">
      <c r="A63" s="1">
        <v>0.39305555555555555</v>
      </c>
      <c r="B63" s="2">
        <v>61</v>
      </c>
      <c r="C63" s="2">
        <v>1259</v>
      </c>
      <c r="D63" s="2">
        <v>1816</v>
      </c>
      <c r="E63" s="2">
        <v>2826</v>
      </c>
      <c r="F63" s="2">
        <v>3090</v>
      </c>
      <c r="G63" s="2">
        <v>2077</v>
      </c>
      <c r="H63" s="2">
        <v>2481</v>
      </c>
      <c r="I63" s="2">
        <v>3</v>
      </c>
      <c r="J63" s="2">
        <v>8</v>
      </c>
      <c r="K63" s="14">
        <f t="shared" si="0"/>
        <v>0.00347222222222221</v>
      </c>
      <c r="L63" s="14"/>
    </row>
    <row r="64" spans="1:12" ht="15.75">
      <c r="A64" s="1">
        <v>0.3972222222222222</v>
      </c>
      <c r="B64" s="2">
        <v>62</v>
      </c>
      <c r="C64" s="2">
        <v>3197</v>
      </c>
      <c r="D64" s="2">
        <v>2830</v>
      </c>
      <c r="E64" s="2">
        <v>2709</v>
      </c>
      <c r="F64" s="2">
        <v>1091</v>
      </c>
      <c r="G64" s="2">
        <v>2530</v>
      </c>
      <c r="H64" s="2">
        <v>93</v>
      </c>
      <c r="I64" s="2">
        <v>1</v>
      </c>
      <c r="J64" s="2">
        <v>5</v>
      </c>
      <c r="K64" s="14">
        <f t="shared" si="0"/>
        <v>0.004166666666666652</v>
      </c>
      <c r="L64" s="14"/>
    </row>
    <row r="65" spans="1:12" ht="15.75">
      <c r="A65" s="1">
        <v>0.40277777777777773</v>
      </c>
      <c r="B65" s="2">
        <v>63</v>
      </c>
      <c r="C65" s="2">
        <v>1781</v>
      </c>
      <c r="D65" s="2">
        <v>2946</v>
      </c>
      <c r="E65" s="2">
        <v>2197</v>
      </c>
      <c r="F65" s="2">
        <v>930</v>
      </c>
      <c r="G65" s="2">
        <v>111</v>
      </c>
      <c r="H65" s="2">
        <v>3381</v>
      </c>
      <c r="I65" s="2">
        <v>3</v>
      </c>
      <c r="J65" s="2">
        <v>7</v>
      </c>
      <c r="K65" s="14">
        <f t="shared" si="0"/>
        <v>0.005555555555555536</v>
      </c>
      <c r="L65" s="14"/>
    </row>
    <row r="66" spans="1:12" ht="15.75">
      <c r="A66" s="1">
        <v>0.4083333333333334</v>
      </c>
      <c r="B66" s="2">
        <v>64</v>
      </c>
      <c r="C66" s="2">
        <v>3410</v>
      </c>
      <c r="D66" s="2">
        <v>2547</v>
      </c>
      <c r="E66" s="2">
        <v>1675</v>
      </c>
      <c r="F66" s="2">
        <v>1018</v>
      </c>
      <c r="G66" s="2">
        <v>3362</v>
      </c>
      <c r="H66" s="2">
        <v>288</v>
      </c>
      <c r="I66" s="2">
        <v>3</v>
      </c>
      <c r="J66" s="2">
        <v>6</v>
      </c>
      <c r="K66" s="14">
        <f t="shared" si="0"/>
        <v>0.005555555555555647</v>
      </c>
      <c r="L66" s="14"/>
    </row>
    <row r="67" spans="1:12" ht="15.75">
      <c r="A67" s="1">
        <v>0.4131944444444444</v>
      </c>
      <c r="B67" s="2">
        <v>65</v>
      </c>
      <c r="C67" s="2">
        <v>216</v>
      </c>
      <c r="D67" s="2">
        <v>2202</v>
      </c>
      <c r="E67" s="2">
        <v>2169</v>
      </c>
      <c r="F67" s="2">
        <v>2062</v>
      </c>
      <c r="G67" s="2">
        <v>1716</v>
      </c>
      <c r="H67" s="2">
        <v>1268</v>
      </c>
      <c r="I67" s="2">
        <v>4</v>
      </c>
      <c r="J67" s="2">
        <v>9</v>
      </c>
      <c r="K67" s="14">
        <f t="shared" si="0"/>
        <v>0.004861111111111038</v>
      </c>
      <c r="L67" s="14"/>
    </row>
    <row r="68" spans="1:12" ht="15.75">
      <c r="A68" s="1">
        <v>0.41805555555555557</v>
      </c>
      <c r="B68" s="2">
        <v>66</v>
      </c>
      <c r="C68" s="2">
        <v>1736</v>
      </c>
      <c r="D68" s="2">
        <v>1652</v>
      </c>
      <c r="E68" s="2">
        <v>1732</v>
      </c>
      <c r="F68" s="2">
        <v>2506</v>
      </c>
      <c r="G68" s="2">
        <v>1103</v>
      </c>
      <c r="H68" s="2">
        <v>706</v>
      </c>
      <c r="I68" s="2">
        <v>3</v>
      </c>
      <c r="J68" s="2">
        <v>5</v>
      </c>
      <c r="K68" s="14">
        <f t="shared" si="0"/>
        <v>0.004861111111111149</v>
      </c>
      <c r="L68" s="14"/>
    </row>
    <row r="69" spans="1:12" ht="15.75">
      <c r="A69" s="1">
        <v>0.4236111111111111</v>
      </c>
      <c r="B69" s="2">
        <v>67</v>
      </c>
      <c r="C69" s="2">
        <v>2500</v>
      </c>
      <c r="D69" s="2">
        <v>269</v>
      </c>
      <c r="E69" s="2">
        <v>2709</v>
      </c>
      <c r="F69" s="2">
        <v>171</v>
      </c>
      <c r="G69" s="2">
        <v>537</v>
      </c>
      <c r="H69" s="2">
        <v>1714</v>
      </c>
      <c r="I69" s="2">
        <v>1</v>
      </c>
      <c r="J69" s="2">
        <v>9</v>
      </c>
      <c r="K69" s="14">
        <f aca="true" t="shared" si="1" ref="K69:K86">A69-A68</f>
        <v>0.005555555555555536</v>
      </c>
      <c r="L69" s="14"/>
    </row>
    <row r="70" spans="1:12" ht="15.75">
      <c r="A70" s="1">
        <v>0.4277777777777778</v>
      </c>
      <c r="B70" s="2">
        <v>68</v>
      </c>
      <c r="C70" s="2">
        <v>111</v>
      </c>
      <c r="D70" s="2">
        <v>2574</v>
      </c>
      <c r="E70" s="2">
        <v>93</v>
      </c>
      <c r="F70" s="2">
        <v>3147</v>
      </c>
      <c r="G70" s="2">
        <v>1675</v>
      </c>
      <c r="H70" s="2">
        <v>1306</v>
      </c>
      <c r="I70" s="2">
        <v>10</v>
      </c>
      <c r="J70" s="2">
        <v>2</v>
      </c>
      <c r="K70" s="14">
        <f t="shared" si="1"/>
        <v>0.004166666666666707</v>
      </c>
      <c r="L70" s="14"/>
    </row>
    <row r="71" spans="1:12" ht="15.75">
      <c r="A71" s="1">
        <v>0.43125</v>
      </c>
      <c r="B71" s="2">
        <v>69</v>
      </c>
      <c r="C71" s="2">
        <v>2830</v>
      </c>
      <c r="D71" s="2">
        <v>2169</v>
      </c>
      <c r="E71" s="2">
        <v>2481</v>
      </c>
      <c r="F71" s="2">
        <v>3362</v>
      </c>
      <c r="G71" s="2">
        <v>3418</v>
      </c>
      <c r="H71" s="2">
        <v>2946</v>
      </c>
      <c r="I71" s="2">
        <v>7</v>
      </c>
      <c r="J71" s="2">
        <v>2</v>
      </c>
      <c r="K71" s="14">
        <f t="shared" si="1"/>
        <v>0.00347222222222221</v>
      </c>
      <c r="L71" s="14"/>
    </row>
    <row r="72" spans="1:12" ht="15.75">
      <c r="A72" s="1">
        <v>0.4354166666666666</v>
      </c>
      <c r="B72" s="2">
        <v>70</v>
      </c>
      <c r="C72" s="2">
        <v>2077</v>
      </c>
      <c r="D72" s="2">
        <v>1864</v>
      </c>
      <c r="E72" s="2">
        <v>2530</v>
      </c>
      <c r="F72" s="2">
        <v>2202</v>
      </c>
      <c r="G72" s="2">
        <v>1652</v>
      </c>
      <c r="H72" s="2">
        <v>2506</v>
      </c>
      <c r="I72" s="2">
        <v>1</v>
      </c>
      <c r="J72" s="2">
        <v>3</v>
      </c>
      <c r="K72" s="14">
        <f t="shared" si="1"/>
        <v>0.004166666666666596</v>
      </c>
      <c r="L72" s="14"/>
    </row>
    <row r="73" spans="1:12" ht="15.75">
      <c r="A73" s="1">
        <v>0.4395833333333334</v>
      </c>
      <c r="B73" s="2">
        <v>71</v>
      </c>
      <c r="C73" s="2">
        <v>3381</v>
      </c>
      <c r="D73" s="2">
        <v>288</v>
      </c>
      <c r="E73" s="2">
        <v>1816</v>
      </c>
      <c r="F73" s="2">
        <v>216</v>
      </c>
      <c r="G73" s="2">
        <v>171</v>
      </c>
      <c r="H73" s="2">
        <v>1736</v>
      </c>
      <c r="I73" s="2">
        <v>3</v>
      </c>
      <c r="J73" s="2">
        <v>2</v>
      </c>
      <c r="K73" s="14">
        <f t="shared" si="1"/>
        <v>0.004166666666666763</v>
      </c>
      <c r="L73" s="14"/>
    </row>
    <row r="74" spans="1:12" ht="15.75">
      <c r="A74" s="1">
        <v>0.4444444444444444</v>
      </c>
      <c r="B74" s="2">
        <v>72</v>
      </c>
      <c r="C74" s="2">
        <v>1716</v>
      </c>
      <c r="D74" s="2">
        <v>930</v>
      </c>
      <c r="E74" s="2">
        <v>1732</v>
      </c>
      <c r="F74" s="2">
        <v>1259</v>
      </c>
      <c r="G74" s="2">
        <v>2547</v>
      </c>
      <c r="H74" s="2">
        <v>2338</v>
      </c>
      <c r="I74" s="2">
        <v>4</v>
      </c>
      <c r="J74" s="2">
        <v>2</v>
      </c>
      <c r="K74" s="14">
        <f t="shared" si="1"/>
        <v>0.004861111111111038</v>
      </c>
      <c r="L74" s="14"/>
    </row>
    <row r="75" spans="1:12" ht="15.75">
      <c r="A75" s="1">
        <v>0.44930555555555557</v>
      </c>
      <c r="B75" s="2">
        <v>73</v>
      </c>
      <c r="C75" s="2">
        <v>1091</v>
      </c>
      <c r="D75" s="2">
        <v>537</v>
      </c>
      <c r="E75" s="2">
        <v>1781</v>
      </c>
      <c r="F75" s="2">
        <v>1018</v>
      </c>
      <c r="G75" s="2">
        <v>2194</v>
      </c>
      <c r="H75" s="2">
        <v>3090</v>
      </c>
      <c r="I75" s="2">
        <v>6</v>
      </c>
      <c r="J75" s="2">
        <v>6</v>
      </c>
      <c r="K75" s="14">
        <f t="shared" si="1"/>
        <v>0.004861111111111149</v>
      </c>
      <c r="L75" s="14"/>
    </row>
    <row r="76" spans="1:12" ht="15.75">
      <c r="A76" s="1">
        <v>0.45694444444444443</v>
      </c>
      <c r="B76" s="2">
        <v>74</v>
      </c>
      <c r="C76" s="2">
        <v>706</v>
      </c>
      <c r="D76" s="2">
        <v>1268</v>
      </c>
      <c r="E76" s="2">
        <v>3410</v>
      </c>
      <c r="F76" s="2">
        <v>1103</v>
      </c>
      <c r="G76" s="2">
        <v>2500</v>
      </c>
      <c r="H76" s="2">
        <v>2197</v>
      </c>
      <c r="I76" s="2">
        <v>6</v>
      </c>
      <c r="J76" s="2">
        <v>6</v>
      </c>
      <c r="K76" s="14">
        <f t="shared" si="1"/>
        <v>0.007638888888888862</v>
      </c>
      <c r="L76" s="14"/>
    </row>
    <row r="77" spans="1:12" ht="15.75">
      <c r="A77" s="1">
        <v>0.4611111111111111</v>
      </c>
      <c r="B77" s="2">
        <v>75</v>
      </c>
      <c r="C77" s="2">
        <v>269</v>
      </c>
      <c r="D77" s="2">
        <v>3197</v>
      </c>
      <c r="E77" s="2">
        <v>2826</v>
      </c>
      <c r="F77" s="2">
        <v>2062</v>
      </c>
      <c r="G77" s="2">
        <v>2039</v>
      </c>
      <c r="H77" s="2">
        <v>167</v>
      </c>
      <c r="I77" s="2">
        <v>6</v>
      </c>
      <c r="J77" s="2">
        <v>4</v>
      </c>
      <c r="K77" s="14">
        <f t="shared" si="1"/>
        <v>0.004166666666666652</v>
      </c>
      <c r="L77" s="14"/>
    </row>
    <row r="78" spans="1:12" ht="15.75">
      <c r="A78" s="1">
        <v>0.4666666666666666</v>
      </c>
      <c r="B78" s="2">
        <v>76</v>
      </c>
      <c r="C78" s="2">
        <v>111</v>
      </c>
      <c r="D78" s="2">
        <v>1714</v>
      </c>
      <c r="E78" s="2">
        <v>2946</v>
      </c>
      <c r="F78" s="2">
        <v>1716</v>
      </c>
      <c r="G78" s="2">
        <v>1736</v>
      </c>
      <c r="H78" s="2">
        <v>2338</v>
      </c>
      <c r="I78" s="2">
        <v>7</v>
      </c>
      <c r="J78" s="2">
        <v>5</v>
      </c>
      <c r="K78" s="14">
        <f t="shared" si="1"/>
        <v>0.005555555555555536</v>
      </c>
      <c r="L78" s="14"/>
    </row>
    <row r="79" spans="1:12" ht="15.75">
      <c r="A79" s="1">
        <v>0.47152777777777777</v>
      </c>
      <c r="B79" s="2">
        <v>77</v>
      </c>
      <c r="C79" s="2">
        <v>93</v>
      </c>
      <c r="D79" s="2">
        <v>2506</v>
      </c>
      <c r="E79" s="2">
        <v>1018</v>
      </c>
      <c r="F79" s="2">
        <v>1816</v>
      </c>
      <c r="G79" s="2">
        <v>537</v>
      </c>
      <c r="H79" s="2">
        <v>2830</v>
      </c>
      <c r="I79" s="2">
        <v>4</v>
      </c>
      <c r="J79" s="2">
        <v>0</v>
      </c>
      <c r="K79" s="14">
        <f t="shared" si="1"/>
        <v>0.004861111111111149</v>
      </c>
      <c r="L79" s="14"/>
    </row>
    <row r="80" spans="1:12" ht="15.75">
      <c r="A80" s="1">
        <v>0.4756944444444444</v>
      </c>
      <c r="B80" s="2">
        <v>78</v>
      </c>
      <c r="C80" s="2">
        <v>3090</v>
      </c>
      <c r="D80" s="2">
        <v>2500</v>
      </c>
      <c r="E80" s="2">
        <v>3410</v>
      </c>
      <c r="F80" s="2">
        <v>2709</v>
      </c>
      <c r="G80" s="2">
        <v>2574</v>
      </c>
      <c r="H80" s="2">
        <v>1732</v>
      </c>
      <c r="I80" s="2">
        <v>3</v>
      </c>
      <c r="J80" s="2">
        <v>7</v>
      </c>
      <c r="K80" s="14">
        <f t="shared" si="1"/>
        <v>0.004166666666666652</v>
      </c>
      <c r="L80" s="14"/>
    </row>
    <row r="81" spans="1:12" ht="15.75">
      <c r="A81" s="1">
        <v>0.4791666666666667</v>
      </c>
      <c r="B81" s="2">
        <v>79</v>
      </c>
      <c r="C81" s="2">
        <v>2547</v>
      </c>
      <c r="D81" s="2">
        <v>2530</v>
      </c>
      <c r="E81" s="2">
        <v>1268</v>
      </c>
      <c r="F81" s="2">
        <v>1091</v>
      </c>
      <c r="G81" s="2">
        <v>1306</v>
      </c>
      <c r="H81" s="2">
        <v>2481</v>
      </c>
      <c r="I81" s="2">
        <v>1</v>
      </c>
      <c r="J81" s="2">
        <v>6</v>
      </c>
      <c r="K81" s="14">
        <f t="shared" si="1"/>
        <v>0.0034722222222222654</v>
      </c>
      <c r="L81" s="14"/>
    </row>
    <row r="82" spans="1:12" ht="15.75">
      <c r="A82" s="1">
        <v>0.4840277777777778</v>
      </c>
      <c r="B82" s="2">
        <v>80</v>
      </c>
      <c r="C82" s="2">
        <v>1864</v>
      </c>
      <c r="D82" s="2">
        <v>2062</v>
      </c>
      <c r="E82" s="2">
        <v>3147</v>
      </c>
      <c r="F82" s="2">
        <v>171</v>
      </c>
      <c r="G82" s="2">
        <v>3381</v>
      </c>
      <c r="H82" s="2">
        <v>1103</v>
      </c>
      <c r="I82" s="2">
        <v>1</v>
      </c>
      <c r="J82" s="2">
        <v>2</v>
      </c>
      <c r="K82" s="14">
        <f t="shared" si="1"/>
        <v>0.004861111111111094</v>
      </c>
      <c r="L82" s="14"/>
    </row>
    <row r="83" spans="1:12" ht="15.75">
      <c r="A83" s="1">
        <v>0.48819444444444443</v>
      </c>
      <c r="B83" s="2">
        <v>81</v>
      </c>
      <c r="C83" s="2">
        <v>2197</v>
      </c>
      <c r="D83" s="2">
        <v>167</v>
      </c>
      <c r="E83" s="2">
        <v>706</v>
      </c>
      <c r="F83" s="2">
        <v>1781</v>
      </c>
      <c r="G83" s="2">
        <v>2077</v>
      </c>
      <c r="H83" s="2">
        <v>3362</v>
      </c>
      <c r="I83" s="2">
        <v>5</v>
      </c>
      <c r="J83" s="2">
        <v>0</v>
      </c>
      <c r="K83" s="14">
        <f t="shared" si="1"/>
        <v>0.004166666666666652</v>
      </c>
      <c r="L83" s="14"/>
    </row>
    <row r="84" spans="1:12" ht="15.75">
      <c r="A84" s="1">
        <v>0.4923611111111111</v>
      </c>
      <c r="B84" s="2">
        <v>82</v>
      </c>
      <c r="C84" s="2">
        <v>216</v>
      </c>
      <c r="D84" s="2">
        <v>1259</v>
      </c>
      <c r="E84" s="2">
        <v>1652</v>
      </c>
      <c r="F84" s="2">
        <v>1675</v>
      </c>
      <c r="G84" s="2">
        <v>3418</v>
      </c>
      <c r="H84" s="2">
        <v>2039</v>
      </c>
      <c r="I84" s="2">
        <v>6</v>
      </c>
      <c r="J84" s="2">
        <v>2</v>
      </c>
      <c r="K84" s="14">
        <f t="shared" si="1"/>
        <v>0.004166666666666652</v>
      </c>
      <c r="L84" s="14"/>
    </row>
    <row r="85" spans="1:12" ht="15.75">
      <c r="A85" s="1">
        <v>0.49722222222222223</v>
      </c>
      <c r="B85" s="2">
        <v>83</v>
      </c>
      <c r="C85" s="2">
        <v>288</v>
      </c>
      <c r="D85" s="2">
        <v>2194</v>
      </c>
      <c r="E85" s="2">
        <v>2826</v>
      </c>
      <c r="F85" s="2">
        <v>930</v>
      </c>
      <c r="G85" s="2">
        <v>2169</v>
      </c>
      <c r="H85" s="2">
        <v>269</v>
      </c>
      <c r="I85" s="2">
        <v>5</v>
      </c>
      <c r="J85" s="2">
        <v>0</v>
      </c>
      <c r="K85" s="14">
        <f t="shared" si="1"/>
        <v>0.004861111111111149</v>
      </c>
      <c r="L85" s="14"/>
    </row>
    <row r="86" spans="1:12" ht="15.75">
      <c r="A86" s="1">
        <v>0.5027777777777778</v>
      </c>
      <c r="B86" s="2">
        <v>84</v>
      </c>
      <c r="C86" s="2">
        <v>3197</v>
      </c>
      <c r="D86" s="2">
        <v>1091</v>
      </c>
      <c r="E86" s="2">
        <v>2338</v>
      </c>
      <c r="F86" s="2">
        <v>2202</v>
      </c>
      <c r="G86" s="2">
        <v>1864</v>
      </c>
      <c r="H86" s="2">
        <v>2500</v>
      </c>
      <c r="I86" s="2">
        <v>4</v>
      </c>
      <c r="J86" s="2">
        <v>2</v>
      </c>
      <c r="K86" s="14">
        <f t="shared" si="1"/>
        <v>0.005555555555555536</v>
      </c>
      <c r="L86" s="14"/>
    </row>
    <row r="87" spans="1:12" ht="15.75">
      <c r="A87" s="1"/>
      <c r="B87" s="2"/>
      <c r="C87" s="2"/>
      <c r="D87" s="2"/>
      <c r="E87" s="2"/>
      <c r="F87" s="2"/>
      <c r="G87" t="s">
        <v>128</v>
      </c>
      <c r="I87">
        <f>SUM(I3:I86)</f>
        <v>300</v>
      </c>
      <c r="J87">
        <f>SUM(J3:J86)</f>
        <v>286</v>
      </c>
      <c r="K87" s="14"/>
      <c r="L87" s="14">
        <f>(SUM(K3:K86))/(B86-3)</f>
        <v>0.00502400548696845</v>
      </c>
    </row>
    <row r="88" spans="1:11" ht="15.75">
      <c r="A88" s="5"/>
      <c r="G88" t="s">
        <v>129</v>
      </c>
      <c r="J88">
        <f>(I87+J87)/(86-2)/2</f>
        <v>3.488095238095238</v>
      </c>
      <c r="K88" s="14"/>
    </row>
    <row r="89" spans="1:11" ht="15.75" customHeight="1">
      <c r="A89" s="117" t="s">
        <v>3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</row>
    <row r="90" spans="1:11" ht="31.5">
      <c r="A90" s="3" t="s">
        <v>4</v>
      </c>
      <c r="B90" s="3" t="s">
        <v>5</v>
      </c>
      <c r="C90" s="3" t="s">
        <v>6</v>
      </c>
      <c r="D90" s="3" t="s">
        <v>7</v>
      </c>
      <c r="E90" s="3" t="s">
        <v>8</v>
      </c>
      <c r="F90" s="3" t="s">
        <v>9</v>
      </c>
      <c r="G90" s="3" t="s">
        <v>10</v>
      </c>
      <c r="H90" s="3" t="s">
        <v>11</v>
      </c>
      <c r="I90" s="3" t="s">
        <v>12</v>
      </c>
      <c r="J90" s="3" t="s">
        <v>13</v>
      </c>
      <c r="K90" s="3" t="s">
        <v>14</v>
      </c>
    </row>
    <row r="91" spans="1:11" ht="15.75">
      <c r="A91" s="1">
        <v>0.5708333333333333</v>
      </c>
      <c r="B91" s="4" t="s">
        <v>15</v>
      </c>
      <c r="C91" s="2">
        <v>1</v>
      </c>
      <c r="D91" s="2">
        <v>706</v>
      </c>
      <c r="E91" s="2">
        <v>3362</v>
      </c>
      <c r="F91" s="2">
        <v>2481</v>
      </c>
      <c r="G91" s="2">
        <v>2826</v>
      </c>
      <c r="H91" s="2">
        <v>2338</v>
      </c>
      <c r="I91" s="2">
        <v>1091</v>
      </c>
      <c r="J91" s="2">
        <v>9</v>
      </c>
      <c r="K91" s="2">
        <v>1</v>
      </c>
    </row>
    <row r="92" spans="1:11" ht="15.75">
      <c r="A92" s="1">
        <v>0.576388888888889</v>
      </c>
      <c r="B92" s="4" t="s">
        <v>16</v>
      </c>
      <c r="C92" s="2">
        <v>2</v>
      </c>
      <c r="D92" s="2">
        <v>93</v>
      </c>
      <c r="E92" s="2">
        <v>2194</v>
      </c>
      <c r="F92" s="2">
        <v>537</v>
      </c>
      <c r="G92" s="2">
        <v>1018</v>
      </c>
      <c r="H92" s="2">
        <v>1716</v>
      </c>
      <c r="I92" s="2">
        <v>2202</v>
      </c>
      <c r="J92" s="2">
        <v>4</v>
      </c>
      <c r="K92" s="2">
        <v>3</v>
      </c>
    </row>
    <row r="93" spans="1:11" ht="15.75">
      <c r="A93" s="1">
        <v>0.5826388888888888</v>
      </c>
      <c r="B93" s="4" t="s">
        <v>17</v>
      </c>
      <c r="C93" s="2">
        <v>3</v>
      </c>
      <c r="D93" s="2">
        <v>111</v>
      </c>
      <c r="E93" s="2">
        <v>1714</v>
      </c>
      <c r="F93" s="2">
        <v>2077</v>
      </c>
      <c r="G93" s="2">
        <v>1259</v>
      </c>
      <c r="H93" s="2">
        <v>2062</v>
      </c>
      <c r="I93" s="2">
        <v>1306</v>
      </c>
      <c r="J93" s="2">
        <v>7</v>
      </c>
      <c r="K93" s="2">
        <v>9</v>
      </c>
    </row>
    <row r="94" spans="1:11" ht="15.75">
      <c r="A94" s="1">
        <v>0.5881944444444445</v>
      </c>
      <c r="B94" s="4" t="s">
        <v>18</v>
      </c>
      <c r="C94" s="2">
        <v>4</v>
      </c>
      <c r="D94" s="2">
        <v>2574</v>
      </c>
      <c r="E94" s="2">
        <v>171</v>
      </c>
      <c r="F94" s="2">
        <v>1732</v>
      </c>
      <c r="G94" s="2">
        <v>167</v>
      </c>
      <c r="H94" s="2">
        <v>930</v>
      </c>
      <c r="I94" s="2">
        <v>1736</v>
      </c>
      <c r="J94" s="2">
        <v>6</v>
      </c>
      <c r="K94" s="2">
        <v>2</v>
      </c>
    </row>
    <row r="95" spans="1:11" ht="15.75">
      <c r="A95" s="1">
        <v>0.59375</v>
      </c>
      <c r="B95" s="4" t="s">
        <v>19</v>
      </c>
      <c r="C95" s="2">
        <v>5</v>
      </c>
      <c r="D95" s="2">
        <v>3362</v>
      </c>
      <c r="E95" s="2">
        <v>706</v>
      </c>
      <c r="F95" s="2">
        <v>2481</v>
      </c>
      <c r="G95" s="2">
        <v>2338</v>
      </c>
      <c r="H95" s="2">
        <v>1091</v>
      </c>
      <c r="I95" s="2">
        <v>2826</v>
      </c>
      <c r="J95" s="2">
        <v>7</v>
      </c>
      <c r="K95" s="2">
        <v>1</v>
      </c>
    </row>
    <row r="96" spans="1:11" ht="15.75">
      <c r="A96" s="1">
        <v>0.5993055555555555</v>
      </c>
      <c r="B96" s="4" t="s">
        <v>20</v>
      </c>
      <c r="C96" s="2">
        <v>6</v>
      </c>
      <c r="D96" s="2">
        <v>2194</v>
      </c>
      <c r="E96" s="2">
        <v>537</v>
      </c>
      <c r="F96" s="2">
        <v>93</v>
      </c>
      <c r="G96" s="2">
        <v>1716</v>
      </c>
      <c r="H96" s="2">
        <v>2202</v>
      </c>
      <c r="I96" s="2">
        <v>1018</v>
      </c>
      <c r="J96" s="2">
        <v>6</v>
      </c>
      <c r="K96" s="2">
        <v>4</v>
      </c>
    </row>
    <row r="97" spans="1:11" ht="15.75">
      <c r="A97" s="1">
        <v>0.6048611111111112</v>
      </c>
      <c r="B97" s="4" t="s">
        <v>21</v>
      </c>
      <c r="C97" s="2">
        <v>7</v>
      </c>
      <c r="D97" s="2">
        <v>111</v>
      </c>
      <c r="E97" s="2">
        <v>2077</v>
      </c>
      <c r="F97" s="2">
        <v>1714</v>
      </c>
      <c r="G97" s="2">
        <v>1306</v>
      </c>
      <c r="H97" s="2">
        <v>2062</v>
      </c>
      <c r="I97" s="2">
        <v>1259</v>
      </c>
      <c r="J97" s="2">
        <v>10</v>
      </c>
      <c r="K97" s="2">
        <v>4</v>
      </c>
    </row>
    <row r="98" spans="1:11" ht="15.75">
      <c r="A98" s="1">
        <v>0.6152777777777778</v>
      </c>
      <c r="B98" s="4" t="s">
        <v>22</v>
      </c>
      <c r="C98" s="2">
        <v>8</v>
      </c>
      <c r="D98" s="2">
        <v>2574</v>
      </c>
      <c r="E98" s="2">
        <v>1732</v>
      </c>
      <c r="F98" s="2">
        <v>171</v>
      </c>
      <c r="G98" s="2">
        <v>1736</v>
      </c>
      <c r="H98" s="2">
        <v>930</v>
      </c>
      <c r="I98" s="2">
        <v>167</v>
      </c>
      <c r="J98" s="2">
        <v>8</v>
      </c>
      <c r="K98" s="2">
        <v>1</v>
      </c>
    </row>
    <row r="99" spans="1:11" ht="15.75">
      <c r="A99" s="1">
        <v>0.63125</v>
      </c>
      <c r="B99" s="4" t="s">
        <v>37</v>
      </c>
      <c r="C99" s="2">
        <v>11</v>
      </c>
      <c r="D99" s="2">
        <v>111</v>
      </c>
      <c r="E99" s="2">
        <v>1714</v>
      </c>
      <c r="F99" s="2">
        <v>2077</v>
      </c>
      <c r="G99" s="2">
        <v>1259</v>
      </c>
      <c r="H99" s="2">
        <v>2062</v>
      </c>
      <c r="I99" s="2">
        <v>1306</v>
      </c>
      <c r="J99" s="2">
        <v>6</v>
      </c>
      <c r="K99" s="2">
        <v>5</v>
      </c>
    </row>
    <row r="100" spans="1:11" ht="15.75">
      <c r="A100" s="1">
        <v>0.6402777777777778</v>
      </c>
      <c r="B100" s="4" t="s">
        <v>24</v>
      </c>
      <c r="C100" s="2">
        <v>13</v>
      </c>
      <c r="D100" s="2">
        <v>706</v>
      </c>
      <c r="E100" s="2">
        <v>2481</v>
      </c>
      <c r="F100" s="2">
        <v>3362</v>
      </c>
      <c r="G100" s="2">
        <v>2194</v>
      </c>
      <c r="H100" s="2">
        <v>537</v>
      </c>
      <c r="I100" s="2">
        <v>93</v>
      </c>
      <c r="J100" s="2">
        <v>6</v>
      </c>
      <c r="K100" s="2">
        <v>5</v>
      </c>
    </row>
    <row r="101" spans="1:11" ht="15.75">
      <c r="A101" s="1">
        <v>0.6465277777777778</v>
      </c>
      <c r="B101" s="4" t="s">
        <v>25</v>
      </c>
      <c r="C101" s="2">
        <v>14</v>
      </c>
      <c r="D101" s="2">
        <v>1714</v>
      </c>
      <c r="E101" s="2">
        <v>2077</v>
      </c>
      <c r="F101" s="2">
        <v>111</v>
      </c>
      <c r="G101" s="2">
        <v>171</v>
      </c>
      <c r="H101" s="2">
        <v>1732</v>
      </c>
      <c r="I101" s="2">
        <v>2574</v>
      </c>
      <c r="J101" s="2">
        <v>8</v>
      </c>
      <c r="K101" s="2">
        <v>4</v>
      </c>
    </row>
    <row r="102" spans="1:11" ht="15.75">
      <c r="A102" s="1">
        <v>0.6520833333333333</v>
      </c>
      <c r="B102" s="4" t="s">
        <v>26</v>
      </c>
      <c r="C102" s="2">
        <v>15</v>
      </c>
      <c r="D102" s="2">
        <v>3362</v>
      </c>
      <c r="E102" s="2">
        <v>706</v>
      </c>
      <c r="F102" s="2">
        <v>2481</v>
      </c>
      <c r="G102" s="2">
        <v>537</v>
      </c>
      <c r="H102" s="2">
        <v>93</v>
      </c>
      <c r="I102" s="2">
        <v>2194</v>
      </c>
      <c r="J102" s="2">
        <v>9</v>
      </c>
      <c r="K102" s="2">
        <v>8</v>
      </c>
    </row>
    <row r="103" spans="1:11" ht="15.75">
      <c r="A103" s="1">
        <v>0.6576388888888889</v>
      </c>
      <c r="B103" s="4" t="s">
        <v>27</v>
      </c>
      <c r="C103" s="2">
        <v>16</v>
      </c>
      <c r="D103" s="2">
        <v>111</v>
      </c>
      <c r="E103" s="2">
        <v>2077</v>
      </c>
      <c r="F103" s="2">
        <v>1714</v>
      </c>
      <c r="G103" s="2">
        <v>171</v>
      </c>
      <c r="H103" s="2">
        <v>1732</v>
      </c>
      <c r="I103" s="2">
        <v>2574</v>
      </c>
      <c r="J103" s="2">
        <v>4</v>
      </c>
      <c r="K103" s="2">
        <v>5</v>
      </c>
    </row>
    <row r="104" spans="1:11" ht="15.75">
      <c r="A104" s="1">
        <v>0.6694444444444444</v>
      </c>
      <c r="B104" s="4" t="s">
        <v>28</v>
      </c>
      <c r="C104" s="2">
        <v>18</v>
      </c>
      <c r="D104" s="2">
        <v>111</v>
      </c>
      <c r="E104" s="2">
        <v>2077</v>
      </c>
      <c r="F104" s="2">
        <v>1714</v>
      </c>
      <c r="G104" s="2">
        <v>2574</v>
      </c>
      <c r="H104" s="2">
        <v>1732</v>
      </c>
      <c r="I104" s="2">
        <v>171</v>
      </c>
      <c r="J104" s="2">
        <v>3</v>
      </c>
      <c r="K104" s="2">
        <v>5</v>
      </c>
    </row>
    <row r="105" spans="1:11" ht="15.75">
      <c r="A105" s="1">
        <v>0.6916666666666668</v>
      </c>
      <c r="B105" s="4" t="s">
        <v>29</v>
      </c>
      <c r="C105" s="2">
        <v>19</v>
      </c>
      <c r="D105" s="2">
        <v>3362</v>
      </c>
      <c r="E105" s="2">
        <v>2481</v>
      </c>
      <c r="F105" s="2">
        <v>706</v>
      </c>
      <c r="G105" s="2">
        <v>2574</v>
      </c>
      <c r="H105" s="2">
        <v>1732</v>
      </c>
      <c r="I105" s="2">
        <v>171</v>
      </c>
      <c r="J105" s="2">
        <v>10</v>
      </c>
      <c r="K105" s="2">
        <v>4</v>
      </c>
    </row>
    <row r="106" spans="1:11" ht="15.75">
      <c r="A106" s="1">
        <v>0.7048611111111112</v>
      </c>
      <c r="B106" s="4" t="s">
        <v>30</v>
      </c>
      <c r="C106" s="2">
        <v>20</v>
      </c>
      <c r="D106" s="2">
        <v>2506</v>
      </c>
      <c r="E106" s="2">
        <v>706</v>
      </c>
      <c r="F106" s="2">
        <v>2481</v>
      </c>
      <c r="G106" s="2">
        <v>171</v>
      </c>
      <c r="H106" s="2">
        <v>2574</v>
      </c>
      <c r="I106" s="2">
        <v>1732</v>
      </c>
      <c r="J106" s="2">
        <v>2</v>
      </c>
      <c r="K106" s="2">
        <v>6</v>
      </c>
    </row>
    <row r="107" spans="1:11" ht="15.75">
      <c r="A107" s="1">
        <v>0.7125</v>
      </c>
      <c r="B107" s="4" t="s">
        <v>33</v>
      </c>
      <c r="C107" s="2">
        <v>21</v>
      </c>
      <c r="D107" s="2">
        <v>2481</v>
      </c>
      <c r="E107" s="2">
        <v>706</v>
      </c>
      <c r="F107" s="2">
        <v>2506</v>
      </c>
      <c r="G107" s="2">
        <v>1732</v>
      </c>
      <c r="H107" s="2">
        <v>2574</v>
      </c>
      <c r="I107" s="2">
        <v>171</v>
      </c>
      <c r="J107" s="2">
        <v>2</v>
      </c>
      <c r="K107" s="2">
        <v>7</v>
      </c>
    </row>
    <row r="108" spans="8:11" ht="15.75">
      <c r="H108" t="s">
        <v>128</v>
      </c>
      <c r="J108">
        <f>SUM(J91:J107)</f>
        <v>107</v>
      </c>
      <c r="K108" s="32">
        <f>SUM(K91:K107)</f>
        <v>74</v>
      </c>
    </row>
    <row r="109" spans="8:11" ht="15.75">
      <c r="H109" t="s">
        <v>129</v>
      </c>
      <c r="K109">
        <f>(J108+K108)/(107-90)/2</f>
        <v>5.323529411764706</v>
      </c>
    </row>
  </sheetData>
  <sheetProtection/>
  <mergeCells count="2">
    <mergeCell ref="A1:J1"/>
    <mergeCell ref="A89:K89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87">
      <selection activeCell="K89" sqref="K89"/>
    </sheetView>
  </sheetViews>
  <sheetFormatPr defaultColWidth="8.875" defaultRowHeight="15.75"/>
  <sheetData>
    <row r="1" spans="1:10" ht="15.75" customHeight="1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1" ht="31.5">
      <c r="A2" s="3" t="s">
        <v>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11" t="s">
        <v>39</v>
      </c>
    </row>
    <row r="3" spans="1:12" ht="15.75">
      <c r="A3" s="1">
        <v>0.40277777777777773</v>
      </c>
      <c r="B3" s="2">
        <v>1</v>
      </c>
      <c r="C3" s="2">
        <v>2554</v>
      </c>
      <c r="D3" s="2">
        <v>2579</v>
      </c>
      <c r="E3" s="2">
        <v>1600</v>
      </c>
      <c r="F3" s="2">
        <v>3204</v>
      </c>
      <c r="G3" s="2">
        <v>421</v>
      </c>
      <c r="H3" s="2">
        <v>354</v>
      </c>
      <c r="I3" s="2">
        <v>0</v>
      </c>
      <c r="J3" s="2">
        <v>2</v>
      </c>
      <c r="K3" s="12"/>
      <c r="L3" t="s">
        <v>41</v>
      </c>
    </row>
    <row r="4" spans="1:12" ht="15.75">
      <c r="A4" s="1">
        <v>0.40972222222222227</v>
      </c>
      <c r="B4" s="2">
        <v>2</v>
      </c>
      <c r="C4" s="2">
        <v>3059</v>
      </c>
      <c r="D4" s="2">
        <v>271</v>
      </c>
      <c r="E4" s="2">
        <v>2895</v>
      </c>
      <c r="F4" s="2">
        <v>1027</v>
      </c>
      <c r="G4" s="2">
        <v>694</v>
      </c>
      <c r="H4" s="2">
        <v>3111</v>
      </c>
      <c r="I4" s="2">
        <v>1</v>
      </c>
      <c r="J4" s="2">
        <v>4</v>
      </c>
      <c r="K4" s="14">
        <f>A4-A3</f>
        <v>0.006944444444444531</v>
      </c>
      <c r="L4" s="14"/>
    </row>
    <row r="5" spans="1:12" ht="15.75">
      <c r="A5" s="1">
        <v>0.41944444444444445</v>
      </c>
      <c r="B5" s="2">
        <v>3</v>
      </c>
      <c r="C5" s="2">
        <v>555</v>
      </c>
      <c r="D5" s="2">
        <v>3419</v>
      </c>
      <c r="E5" s="2">
        <v>181</v>
      </c>
      <c r="F5" s="2">
        <v>2285</v>
      </c>
      <c r="G5" s="2">
        <v>2205</v>
      </c>
      <c r="H5" s="2">
        <v>3017</v>
      </c>
      <c r="I5" s="2">
        <v>0</v>
      </c>
      <c r="J5" s="2">
        <v>0</v>
      </c>
      <c r="K5" s="14">
        <f aca="true" t="shared" si="0" ref="K5:K69">A5-A4</f>
        <v>0.009722222222222188</v>
      </c>
      <c r="L5" s="14"/>
    </row>
    <row r="6" spans="1:12" ht="15.75">
      <c r="A6" s="1">
        <v>0.42569444444444443</v>
      </c>
      <c r="B6" s="2">
        <v>4</v>
      </c>
      <c r="C6" s="2">
        <v>375</v>
      </c>
      <c r="D6" s="2">
        <v>1396</v>
      </c>
      <c r="E6" s="2">
        <v>527</v>
      </c>
      <c r="F6" s="2">
        <v>1155</v>
      </c>
      <c r="G6" s="2">
        <v>2573</v>
      </c>
      <c r="H6" s="2">
        <v>522</v>
      </c>
      <c r="I6" s="2">
        <v>3</v>
      </c>
      <c r="J6" s="2">
        <v>4</v>
      </c>
      <c r="K6" s="14">
        <f t="shared" si="0"/>
        <v>0.006249999999999978</v>
      </c>
      <c r="L6" s="14"/>
    </row>
    <row r="7" spans="1:12" ht="15.75">
      <c r="A7" s="1">
        <v>0.43125</v>
      </c>
      <c r="B7" s="2">
        <v>5</v>
      </c>
      <c r="C7" s="2">
        <v>380</v>
      </c>
      <c r="D7" s="2">
        <v>263</v>
      </c>
      <c r="E7" s="2">
        <v>1403</v>
      </c>
      <c r="F7" s="2">
        <v>1862</v>
      </c>
      <c r="G7" s="2">
        <v>2836</v>
      </c>
      <c r="H7" s="2">
        <v>1302</v>
      </c>
      <c r="I7" s="2">
        <v>0</v>
      </c>
      <c r="J7" s="2">
        <v>5</v>
      </c>
      <c r="K7" s="14">
        <f t="shared" si="0"/>
        <v>0.005555555555555591</v>
      </c>
      <c r="L7" s="14"/>
    </row>
    <row r="8" spans="1:12" ht="15.75">
      <c r="A8" s="1">
        <v>0.4368055555555555</v>
      </c>
      <c r="B8" s="2">
        <v>6</v>
      </c>
      <c r="C8" s="2">
        <v>1796</v>
      </c>
      <c r="D8" s="2">
        <v>1617</v>
      </c>
      <c r="E8" s="2">
        <v>1230</v>
      </c>
      <c r="F8" s="2">
        <v>333</v>
      </c>
      <c r="G8" s="2">
        <v>1340</v>
      </c>
      <c r="H8" s="2">
        <v>3142</v>
      </c>
      <c r="I8" s="2">
        <v>0</v>
      </c>
      <c r="J8" s="2">
        <v>0</v>
      </c>
      <c r="K8" s="14">
        <f t="shared" si="0"/>
        <v>0.00555555555555548</v>
      </c>
      <c r="L8" s="14"/>
    </row>
    <row r="9" spans="1:12" ht="15.75">
      <c r="A9" s="1">
        <v>0.4444444444444444</v>
      </c>
      <c r="B9" s="2">
        <v>7</v>
      </c>
      <c r="C9" s="2">
        <v>1635</v>
      </c>
      <c r="D9" s="2">
        <v>2203</v>
      </c>
      <c r="E9" s="2">
        <v>1880</v>
      </c>
      <c r="F9" s="2">
        <v>3308</v>
      </c>
      <c r="G9" s="2">
        <v>1156</v>
      </c>
      <c r="H9" s="2">
        <v>1660</v>
      </c>
      <c r="I9" s="2">
        <v>0</v>
      </c>
      <c r="J9" s="2">
        <v>0</v>
      </c>
      <c r="K9" s="14">
        <f t="shared" si="0"/>
        <v>0.007638888888888917</v>
      </c>
      <c r="L9" s="14"/>
    </row>
    <row r="10" spans="1:12" ht="15.75">
      <c r="A10" s="1">
        <v>0.45069444444444445</v>
      </c>
      <c r="B10" s="2">
        <v>8</v>
      </c>
      <c r="C10" s="2">
        <v>896</v>
      </c>
      <c r="D10" s="2">
        <v>806</v>
      </c>
      <c r="E10" s="2">
        <v>3053</v>
      </c>
      <c r="F10" s="2">
        <v>759</v>
      </c>
      <c r="G10" s="2">
        <v>335</v>
      </c>
      <c r="H10" s="2">
        <v>2601</v>
      </c>
      <c r="I10" s="2">
        <v>0</v>
      </c>
      <c r="J10" s="2">
        <v>1</v>
      </c>
      <c r="K10" s="14">
        <f t="shared" si="0"/>
        <v>0.006250000000000033</v>
      </c>
      <c r="L10" s="14"/>
    </row>
    <row r="11" spans="1:12" ht="15.75">
      <c r="A11" s="1">
        <v>0.4576388888888889</v>
      </c>
      <c r="B11" s="2">
        <v>9</v>
      </c>
      <c r="C11" s="2">
        <v>2344</v>
      </c>
      <c r="D11" s="2">
        <v>334</v>
      </c>
      <c r="E11" s="2">
        <v>3004</v>
      </c>
      <c r="F11" s="2">
        <v>1366</v>
      </c>
      <c r="G11" s="2">
        <v>2265</v>
      </c>
      <c r="H11" s="2">
        <v>329</v>
      </c>
      <c r="I11" s="2">
        <v>5</v>
      </c>
      <c r="J11" s="2">
        <v>0</v>
      </c>
      <c r="K11" s="14">
        <f t="shared" si="0"/>
        <v>0.00694444444444442</v>
      </c>
      <c r="L11" s="14"/>
    </row>
    <row r="12" spans="1:12" ht="15.75">
      <c r="A12" s="1">
        <v>0.46875</v>
      </c>
      <c r="B12" s="2">
        <v>10</v>
      </c>
      <c r="C12" s="2">
        <v>2933</v>
      </c>
      <c r="D12" s="2">
        <v>3112</v>
      </c>
      <c r="E12" s="2">
        <v>369</v>
      </c>
      <c r="F12" s="2">
        <v>371</v>
      </c>
      <c r="G12" s="2">
        <v>341</v>
      </c>
      <c r="H12" s="2">
        <v>1989</v>
      </c>
      <c r="I12" s="2">
        <v>0</v>
      </c>
      <c r="J12" s="2">
        <v>2</v>
      </c>
      <c r="K12" s="14">
        <f t="shared" si="0"/>
        <v>0.011111111111111127</v>
      </c>
      <c r="L12" s="14"/>
    </row>
    <row r="13" spans="1:12" ht="15.75">
      <c r="A13" s="1">
        <v>0.4777777777777778</v>
      </c>
      <c r="B13" s="2">
        <v>11</v>
      </c>
      <c r="C13" s="2">
        <v>395</v>
      </c>
      <c r="D13" s="2">
        <v>743</v>
      </c>
      <c r="E13" s="2">
        <v>1600</v>
      </c>
      <c r="F13" s="2">
        <v>640</v>
      </c>
      <c r="G13" s="2">
        <v>2895</v>
      </c>
      <c r="H13" s="2">
        <v>1396</v>
      </c>
      <c r="I13" s="2">
        <v>0</v>
      </c>
      <c r="J13" s="2">
        <v>1</v>
      </c>
      <c r="K13" s="14">
        <f t="shared" si="0"/>
        <v>0.009027777777777801</v>
      </c>
      <c r="L13" s="14"/>
    </row>
    <row r="14" spans="1:12" ht="15.75">
      <c r="A14" s="1">
        <v>0.48541666666666666</v>
      </c>
      <c r="B14" s="2">
        <v>12</v>
      </c>
      <c r="C14" s="2">
        <v>2205</v>
      </c>
      <c r="D14" s="2">
        <v>1155</v>
      </c>
      <c r="E14" s="2">
        <v>2836</v>
      </c>
      <c r="F14" s="2">
        <v>1880</v>
      </c>
      <c r="G14" s="2">
        <v>2554</v>
      </c>
      <c r="H14" s="2">
        <v>3142</v>
      </c>
      <c r="I14" s="2">
        <v>5</v>
      </c>
      <c r="J14" s="2">
        <v>0</v>
      </c>
      <c r="K14" s="14">
        <f t="shared" si="0"/>
        <v>0.007638888888888862</v>
      </c>
      <c r="L14" s="14"/>
    </row>
    <row r="15" spans="1:12" ht="15.75">
      <c r="A15" s="1">
        <v>0.4902777777777778</v>
      </c>
      <c r="B15" s="2">
        <v>13</v>
      </c>
      <c r="C15" s="2">
        <v>694</v>
      </c>
      <c r="D15" s="2">
        <v>2203</v>
      </c>
      <c r="E15" s="2">
        <v>1302</v>
      </c>
      <c r="F15" s="2">
        <v>421</v>
      </c>
      <c r="G15" s="2">
        <v>181</v>
      </c>
      <c r="H15" s="2">
        <v>375</v>
      </c>
      <c r="I15" s="2">
        <v>1</v>
      </c>
      <c r="J15" s="2">
        <v>4</v>
      </c>
      <c r="K15" s="14">
        <f t="shared" si="0"/>
        <v>0.004861111111111149</v>
      </c>
      <c r="L15" s="14"/>
    </row>
    <row r="16" spans="1:12" ht="15.75">
      <c r="A16" s="1">
        <v>0.4993055555555555</v>
      </c>
      <c r="B16" s="2">
        <v>14</v>
      </c>
      <c r="C16" s="2">
        <v>2601</v>
      </c>
      <c r="D16" s="2">
        <v>1660</v>
      </c>
      <c r="E16" s="2">
        <v>1796</v>
      </c>
      <c r="F16" s="2">
        <v>3059</v>
      </c>
      <c r="G16" s="2">
        <v>2265</v>
      </c>
      <c r="H16" s="2">
        <v>2579</v>
      </c>
      <c r="I16" s="2">
        <v>0</v>
      </c>
      <c r="J16" s="2">
        <v>1</v>
      </c>
      <c r="K16" s="14">
        <f t="shared" si="0"/>
        <v>0.00902777777777769</v>
      </c>
      <c r="L16" s="14"/>
    </row>
    <row r="17" spans="1:12" ht="15.75">
      <c r="A17" s="1">
        <v>0.5034722222222222</v>
      </c>
      <c r="B17" s="2">
        <v>15</v>
      </c>
      <c r="C17" s="2">
        <v>896</v>
      </c>
      <c r="D17" s="2">
        <v>3308</v>
      </c>
      <c r="E17" s="2">
        <v>2933</v>
      </c>
      <c r="F17" s="2">
        <v>3111</v>
      </c>
      <c r="G17" s="2">
        <v>555</v>
      </c>
      <c r="H17" s="2">
        <v>1403</v>
      </c>
      <c r="I17" s="2">
        <v>0</v>
      </c>
      <c r="J17" s="2">
        <v>3</v>
      </c>
      <c r="K17" s="14">
        <f t="shared" si="0"/>
        <v>0.004166666666666707</v>
      </c>
      <c r="L17" s="14"/>
    </row>
    <row r="18" spans="1:12" ht="15.75">
      <c r="A18" s="1">
        <v>0.5131944444444444</v>
      </c>
      <c r="B18" s="2">
        <v>16</v>
      </c>
      <c r="C18" s="2">
        <v>271</v>
      </c>
      <c r="D18" s="2">
        <v>1862</v>
      </c>
      <c r="E18" s="2">
        <v>371</v>
      </c>
      <c r="F18" s="2">
        <v>1340</v>
      </c>
      <c r="G18" s="2">
        <v>1617</v>
      </c>
      <c r="H18" s="2">
        <v>3004</v>
      </c>
      <c r="I18" s="2">
        <v>3</v>
      </c>
      <c r="J18" s="2">
        <v>0</v>
      </c>
      <c r="K18" s="14">
        <f t="shared" si="0"/>
        <v>0.009722222222222188</v>
      </c>
      <c r="L18" s="14"/>
    </row>
    <row r="19" spans="1:12" ht="15.75">
      <c r="A19" s="1">
        <v>0.5194444444444445</v>
      </c>
      <c r="B19" s="2">
        <v>17</v>
      </c>
      <c r="C19" s="2">
        <v>1230</v>
      </c>
      <c r="D19" s="2">
        <v>369</v>
      </c>
      <c r="E19" s="2">
        <v>380</v>
      </c>
      <c r="F19" s="2">
        <v>1635</v>
      </c>
      <c r="G19" s="2">
        <v>1366</v>
      </c>
      <c r="H19" s="2">
        <v>3204</v>
      </c>
      <c r="I19" s="2">
        <v>0</v>
      </c>
      <c r="J19" s="2">
        <v>0</v>
      </c>
      <c r="K19" s="14">
        <f t="shared" si="0"/>
        <v>0.006250000000000089</v>
      </c>
      <c r="L19" s="14"/>
    </row>
    <row r="20" spans="1:12" ht="15.75">
      <c r="A20" s="1">
        <v>0.5243055555555556</v>
      </c>
      <c r="B20" s="2">
        <v>18</v>
      </c>
      <c r="C20" s="2">
        <v>329</v>
      </c>
      <c r="D20" s="2">
        <v>3053</v>
      </c>
      <c r="E20" s="2">
        <v>759</v>
      </c>
      <c r="F20" s="2">
        <v>263</v>
      </c>
      <c r="G20" s="2">
        <v>3419</v>
      </c>
      <c r="H20" s="2">
        <v>1027</v>
      </c>
      <c r="I20" s="2">
        <v>0</v>
      </c>
      <c r="J20" s="2">
        <v>0</v>
      </c>
      <c r="K20" s="14">
        <f t="shared" si="0"/>
        <v>0.004861111111111094</v>
      </c>
      <c r="L20" s="14"/>
    </row>
    <row r="21" spans="1:12" ht="15.75">
      <c r="A21" s="1">
        <v>0.5340277777777778</v>
      </c>
      <c r="B21" s="2">
        <v>19</v>
      </c>
      <c r="C21" s="2">
        <v>640</v>
      </c>
      <c r="D21" s="2">
        <v>333</v>
      </c>
      <c r="E21" s="2">
        <v>3017</v>
      </c>
      <c r="F21" s="2">
        <v>3112</v>
      </c>
      <c r="G21" s="2">
        <v>1156</v>
      </c>
      <c r="H21" s="2">
        <v>522</v>
      </c>
      <c r="I21" s="2">
        <v>0</v>
      </c>
      <c r="J21" s="2">
        <v>0</v>
      </c>
      <c r="K21" s="14">
        <f t="shared" si="0"/>
        <v>0.009722222222222188</v>
      </c>
      <c r="L21" s="14"/>
    </row>
    <row r="22" spans="1:12" ht="15.75">
      <c r="A22" s="1">
        <v>0.5409722222222222</v>
      </c>
      <c r="B22" s="2">
        <v>20</v>
      </c>
      <c r="C22" s="2">
        <v>335</v>
      </c>
      <c r="D22" s="2">
        <v>395</v>
      </c>
      <c r="E22" s="2">
        <v>1989</v>
      </c>
      <c r="F22" s="2">
        <v>354</v>
      </c>
      <c r="G22" s="2">
        <v>527</v>
      </c>
      <c r="H22" s="2">
        <v>334</v>
      </c>
      <c r="I22" s="2">
        <v>3</v>
      </c>
      <c r="J22" s="2">
        <v>4</v>
      </c>
      <c r="K22" s="14">
        <f t="shared" si="0"/>
        <v>0.00694444444444442</v>
      </c>
      <c r="L22" s="14"/>
    </row>
    <row r="23" spans="1:12" ht="15.75">
      <c r="A23" s="1">
        <v>0.5715277777777777</v>
      </c>
      <c r="B23" s="2">
        <v>21</v>
      </c>
      <c r="C23" s="2">
        <v>341</v>
      </c>
      <c r="D23" s="2">
        <v>2573</v>
      </c>
      <c r="E23" s="2">
        <v>2285</v>
      </c>
      <c r="F23" s="2">
        <v>806</v>
      </c>
      <c r="G23" s="2">
        <v>2344</v>
      </c>
      <c r="H23" s="2">
        <v>743</v>
      </c>
      <c r="I23" s="2">
        <v>8</v>
      </c>
      <c r="J23" s="2">
        <v>4</v>
      </c>
      <c r="K23" s="14"/>
      <c r="L23" s="14" t="s">
        <v>46</v>
      </c>
    </row>
    <row r="24" spans="1:12" ht="15.75">
      <c r="A24" s="1">
        <v>0.576388888888889</v>
      </c>
      <c r="B24" s="2">
        <v>22</v>
      </c>
      <c r="C24" s="2">
        <v>2836</v>
      </c>
      <c r="D24" s="2">
        <v>1635</v>
      </c>
      <c r="E24" s="2">
        <v>1340</v>
      </c>
      <c r="F24" s="2">
        <v>2895</v>
      </c>
      <c r="G24" s="2">
        <v>181</v>
      </c>
      <c r="H24" s="2">
        <v>2265</v>
      </c>
      <c r="I24" s="2">
        <v>2</v>
      </c>
      <c r="J24" s="2">
        <v>1</v>
      </c>
      <c r="K24" s="14">
        <f t="shared" si="0"/>
        <v>0.004861111111111205</v>
      </c>
      <c r="L24" s="14"/>
    </row>
    <row r="25" spans="1:12" ht="15.75">
      <c r="A25" s="1">
        <v>0.5840277777777778</v>
      </c>
      <c r="B25" s="2">
        <v>23</v>
      </c>
      <c r="C25" s="2">
        <v>759</v>
      </c>
      <c r="D25" s="2">
        <v>1366</v>
      </c>
      <c r="E25" s="2">
        <v>3142</v>
      </c>
      <c r="F25" s="2">
        <v>3111</v>
      </c>
      <c r="G25" s="2">
        <v>371</v>
      </c>
      <c r="H25" s="2">
        <v>2579</v>
      </c>
      <c r="I25" s="2">
        <v>0</v>
      </c>
      <c r="J25" s="2">
        <v>0</v>
      </c>
      <c r="K25" s="14">
        <f t="shared" si="0"/>
        <v>0.007638888888888862</v>
      </c>
      <c r="L25" s="14"/>
    </row>
    <row r="26" spans="1:12" ht="15.75">
      <c r="A26" s="1">
        <v>0.5909722222222222</v>
      </c>
      <c r="B26" s="2">
        <v>24</v>
      </c>
      <c r="C26" s="2">
        <v>333</v>
      </c>
      <c r="D26" s="2">
        <v>3419</v>
      </c>
      <c r="E26" s="2">
        <v>1880</v>
      </c>
      <c r="F26" s="2">
        <v>3004</v>
      </c>
      <c r="G26" s="2">
        <v>380</v>
      </c>
      <c r="H26" s="2">
        <v>1396</v>
      </c>
      <c r="I26" s="2">
        <v>2</v>
      </c>
      <c r="J26" s="2">
        <v>0</v>
      </c>
      <c r="K26" s="14">
        <f t="shared" si="0"/>
        <v>0.00694444444444442</v>
      </c>
      <c r="L26" s="14"/>
    </row>
    <row r="27" spans="1:12" ht="15.75">
      <c r="A27" s="1">
        <v>0.5986111111111111</v>
      </c>
      <c r="B27" s="2">
        <v>25</v>
      </c>
      <c r="C27" s="2">
        <v>329</v>
      </c>
      <c r="D27" s="2">
        <v>1155</v>
      </c>
      <c r="E27" s="2">
        <v>395</v>
      </c>
      <c r="F27" s="2">
        <v>3308</v>
      </c>
      <c r="G27" s="2">
        <v>1617</v>
      </c>
      <c r="H27" s="2">
        <v>421</v>
      </c>
      <c r="I27" s="2">
        <v>0</v>
      </c>
      <c r="J27" s="2">
        <v>0</v>
      </c>
      <c r="K27" s="14">
        <f t="shared" si="0"/>
        <v>0.007638888888888862</v>
      </c>
      <c r="L27" s="14"/>
    </row>
    <row r="28" spans="1:12" ht="15.75">
      <c r="A28" s="1">
        <v>0.6034722222222222</v>
      </c>
      <c r="B28" s="2">
        <v>26</v>
      </c>
      <c r="C28" s="2">
        <v>555</v>
      </c>
      <c r="D28" s="2">
        <v>1230</v>
      </c>
      <c r="E28" s="2">
        <v>334</v>
      </c>
      <c r="F28" s="2">
        <v>2601</v>
      </c>
      <c r="G28" s="2">
        <v>694</v>
      </c>
      <c r="H28" s="2">
        <v>2573</v>
      </c>
      <c r="I28" s="2">
        <v>2</v>
      </c>
      <c r="J28" s="2">
        <v>2</v>
      </c>
      <c r="K28" s="14">
        <f t="shared" si="0"/>
        <v>0.004861111111111094</v>
      </c>
      <c r="L28" s="14"/>
    </row>
    <row r="29" spans="1:12" ht="15.75">
      <c r="A29" s="1">
        <v>0.611111111111111</v>
      </c>
      <c r="B29" s="2">
        <v>27</v>
      </c>
      <c r="C29" s="2">
        <v>896</v>
      </c>
      <c r="D29" s="2">
        <v>375</v>
      </c>
      <c r="E29" s="2">
        <v>354</v>
      </c>
      <c r="F29" s="2">
        <v>3112</v>
      </c>
      <c r="G29" s="2">
        <v>1796</v>
      </c>
      <c r="H29" s="2">
        <v>341</v>
      </c>
      <c r="I29" s="2">
        <v>0</v>
      </c>
      <c r="J29" s="2">
        <v>1</v>
      </c>
      <c r="K29" s="14">
        <f t="shared" si="0"/>
        <v>0.007638888888888862</v>
      </c>
      <c r="L29" s="14"/>
    </row>
    <row r="30" spans="1:12" ht="15.75">
      <c r="A30" s="1">
        <v>0.6173611111111111</v>
      </c>
      <c r="B30" s="2">
        <v>28</v>
      </c>
      <c r="C30" s="2">
        <v>271</v>
      </c>
      <c r="D30" s="2">
        <v>3204</v>
      </c>
      <c r="E30" s="2">
        <v>1403</v>
      </c>
      <c r="F30" s="2">
        <v>1660</v>
      </c>
      <c r="G30" s="2">
        <v>3017</v>
      </c>
      <c r="H30" s="2">
        <v>335</v>
      </c>
      <c r="I30" s="2">
        <v>0</v>
      </c>
      <c r="J30" s="2">
        <v>1</v>
      </c>
      <c r="K30" s="14">
        <f t="shared" si="0"/>
        <v>0.006250000000000089</v>
      </c>
      <c r="L30" s="14"/>
    </row>
    <row r="31" spans="1:12" ht="15.75">
      <c r="A31" s="1">
        <v>0.6236111111111111</v>
      </c>
      <c r="B31" s="2">
        <v>29</v>
      </c>
      <c r="C31" s="2">
        <v>527</v>
      </c>
      <c r="D31" s="2">
        <v>743</v>
      </c>
      <c r="E31" s="2">
        <v>3059</v>
      </c>
      <c r="F31" s="2">
        <v>263</v>
      </c>
      <c r="G31" s="2">
        <v>369</v>
      </c>
      <c r="H31" s="2">
        <v>2554</v>
      </c>
      <c r="I31" s="2">
        <v>3</v>
      </c>
      <c r="J31" s="2">
        <v>1</v>
      </c>
      <c r="K31" s="14">
        <f t="shared" si="0"/>
        <v>0.006249999999999978</v>
      </c>
      <c r="L31" s="14"/>
    </row>
    <row r="32" spans="1:12" ht="15.75">
      <c r="A32" s="1">
        <v>0.6305555555555555</v>
      </c>
      <c r="B32" s="2">
        <v>30</v>
      </c>
      <c r="C32" s="2">
        <v>522</v>
      </c>
      <c r="D32" s="2">
        <v>3053</v>
      </c>
      <c r="E32" s="2">
        <v>2344</v>
      </c>
      <c r="F32" s="2">
        <v>1989</v>
      </c>
      <c r="G32" s="2">
        <v>2203</v>
      </c>
      <c r="H32" s="2">
        <v>2205</v>
      </c>
      <c r="I32" s="2">
        <v>5</v>
      </c>
      <c r="J32" s="2">
        <v>0</v>
      </c>
      <c r="K32" s="14">
        <f t="shared" si="0"/>
        <v>0.00694444444444442</v>
      </c>
      <c r="L32" s="14"/>
    </row>
    <row r="33" spans="1:12" ht="15.75">
      <c r="A33" s="1">
        <v>0.638888888888889</v>
      </c>
      <c r="B33" s="2">
        <v>31</v>
      </c>
      <c r="C33" s="2">
        <v>1302</v>
      </c>
      <c r="D33" s="2">
        <v>1156</v>
      </c>
      <c r="E33" s="2">
        <v>1600</v>
      </c>
      <c r="F33" s="2">
        <v>1862</v>
      </c>
      <c r="G33" s="2">
        <v>806</v>
      </c>
      <c r="H33" s="2">
        <v>2933</v>
      </c>
      <c r="I33" s="2">
        <v>0</v>
      </c>
      <c r="J33" s="2">
        <v>0</v>
      </c>
      <c r="K33" s="14">
        <f t="shared" si="0"/>
        <v>0.008333333333333415</v>
      </c>
      <c r="L33" s="14"/>
    </row>
    <row r="34" spans="1:12" ht="15.75">
      <c r="A34" s="1">
        <v>0.6451388888888888</v>
      </c>
      <c r="B34" s="2">
        <v>32</v>
      </c>
      <c r="C34" s="2">
        <v>1027</v>
      </c>
      <c r="D34" s="2">
        <v>640</v>
      </c>
      <c r="E34" s="2">
        <v>334</v>
      </c>
      <c r="F34" s="2">
        <v>2285</v>
      </c>
      <c r="G34" s="2">
        <v>3308</v>
      </c>
      <c r="H34" s="2">
        <v>1340</v>
      </c>
      <c r="I34" s="2">
        <v>0</v>
      </c>
      <c r="J34" s="2">
        <v>3</v>
      </c>
      <c r="K34" s="14">
        <f t="shared" si="0"/>
        <v>0.006249999999999867</v>
      </c>
      <c r="L34" s="14"/>
    </row>
    <row r="35" spans="1:12" ht="15.75">
      <c r="A35" s="1">
        <v>0.65</v>
      </c>
      <c r="B35" s="2">
        <v>33</v>
      </c>
      <c r="C35" s="2">
        <v>2573</v>
      </c>
      <c r="D35" s="2">
        <v>896</v>
      </c>
      <c r="E35" s="2">
        <v>1617</v>
      </c>
      <c r="F35" s="2">
        <v>2895</v>
      </c>
      <c r="G35" s="2">
        <v>1366</v>
      </c>
      <c r="H35" s="2">
        <v>1880</v>
      </c>
      <c r="I35" s="2">
        <v>0</v>
      </c>
      <c r="J35" s="2">
        <v>0</v>
      </c>
      <c r="K35" s="14">
        <f t="shared" si="0"/>
        <v>0.004861111111111205</v>
      </c>
      <c r="L35" s="14"/>
    </row>
    <row r="36" spans="1:12" ht="15.75">
      <c r="A36" s="1">
        <v>0.6576388888888889</v>
      </c>
      <c r="B36" s="2">
        <v>34</v>
      </c>
      <c r="C36" s="2">
        <v>341</v>
      </c>
      <c r="D36" s="2">
        <v>555</v>
      </c>
      <c r="E36" s="2">
        <v>3004</v>
      </c>
      <c r="F36" s="2">
        <v>335</v>
      </c>
      <c r="G36" s="2">
        <v>527</v>
      </c>
      <c r="H36" s="2">
        <v>1635</v>
      </c>
      <c r="I36" s="2">
        <v>4</v>
      </c>
      <c r="J36" s="2">
        <v>4</v>
      </c>
      <c r="K36" s="14">
        <f t="shared" si="0"/>
        <v>0.007638888888888862</v>
      </c>
      <c r="L36" s="14"/>
    </row>
    <row r="37" spans="1:12" ht="15.75">
      <c r="A37" s="1">
        <v>0.6631944444444444</v>
      </c>
      <c r="B37" s="2">
        <v>35</v>
      </c>
      <c r="C37" s="2">
        <v>759</v>
      </c>
      <c r="D37" s="2">
        <v>2579</v>
      </c>
      <c r="E37" s="2">
        <v>3017</v>
      </c>
      <c r="F37" s="2">
        <v>2344</v>
      </c>
      <c r="G37" s="2">
        <v>694</v>
      </c>
      <c r="H37" s="2">
        <v>2836</v>
      </c>
      <c r="I37" s="2">
        <v>0</v>
      </c>
      <c r="J37" s="2">
        <v>4</v>
      </c>
      <c r="K37" s="14">
        <f t="shared" si="0"/>
        <v>0.005555555555555536</v>
      </c>
      <c r="L37" s="14"/>
    </row>
    <row r="38" spans="1:12" ht="15.75">
      <c r="A38" s="1">
        <v>0.6708333333333334</v>
      </c>
      <c r="B38" s="2">
        <v>36</v>
      </c>
      <c r="C38" s="2">
        <v>263</v>
      </c>
      <c r="D38" s="2">
        <v>395</v>
      </c>
      <c r="E38" s="2">
        <v>371</v>
      </c>
      <c r="F38" s="2">
        <v>2265</v>
      </c>
      <c r="G38" s="2">
        <v>806</v>
      </c>
      <c r="H38" s="2">
        <v>522</v>
      </c>
      <c r="I38" s="2">
        <v>1</v>
      </c>
      <c r="J38" s="2">
        <v>4</v>
      </c>
      <c r="K38" s="14">
        <f t="shared" si="0"/>
        <v>0.007638888888888973</v>
      </c>
      <c r="L38" s="14"/>
    </row>
    <row r="39" spans="1:12" ht="15.75">
      <c r="A39" s="1">
        <v>0.6770833333333334</v>
      </c>
      <c r="B39" s="2">
        <v>37</v>
      </c>
      <c r="C39" s="2">
        <v>3419</v>
      </c>
      <c r="D39" s="2">
        <v>1156</v>
      </c>
      <c r="E39" s="2">
        <v>1155</v>
      </c>
      <c r="F39" s="2">
        <v>369</v>
      </c>
      <c r="G39" s="2">
        <v>2601</v>
      </c>
      <c r="H39" s="2">
        <v>1403</v>
      </c>
      <c r="I39" s="2">
        <v>2</v>
      </c>
      <c r="J39" s="2">
        <v>2</v>
      </c>
      <c r="K39" s="14">
        <f t="shared" si="0"/>
        <v>0.006249999999999978</v>
      </c>
      <c r="L39" s="14"/>
    </row>
    <row r="40" spans="1:12" ht="15.75">
      <c r="A40" s="1">
        <v>0.6819444444444445</v>
      </c>
      <c r="B40" s="2">
        <v>38</v>
      </c>
      <c r="C40" s="2">
        <v>1862</v>
      </c>
      <c r="D40" s="2">
        <v>3112</v>
      </c>
      <c r="E40" s="2">
        <v>1396</v>
      </c>
      <c r="F40" s="2">
        <v>2285</v>
      </c>
      <c r="G40" s="2">
        <v>3053</v>
      </c>
      <c r="H40" s="2">
        <v>421</v>
      </c>
      <c r="I40" s="2">
        <v>0</v>
      </c>
      <c r="J40" s="2">
        <v>3</v>
      </c>
      <c r="K40" s="14">
        <f t="shared" si="0"/>
        <v>0.004861111111111094</v>
      </c>
      <c r="L40" s="14"/>
    </row>
    <row r="41" spans="1:12" ht="15.75">
      <c r="A41" s="1">
        <v>0.688888888888889</v>
      </c>
      <c r="B41" s="2">
        <v>39</v>
      </c>
      <c r="C41" s="2">
        <v>333</v>
      </c>
      <c r="D41" s="2">
        <v>3111</v>
      </c>
      <c r="E41" s="2">
        <v>354</v>
      </c>
      <c r="F41" s="2">
        <v>1660</v>
      </c>
      <c r="G41" s="2">
        <v>743</v>
      </c>
      <c r="H41" s="2">
        <v>1302</v>
      </c>
      <c r="I41" s="2">
        <v>2</v>
      </c>
      <c r="J41" s="2">
        <v>0</v>
      </c>
      <c r="K41" s="14">
        <f t="shared" si="0"/>
        <v>0.006944444444444531</v>
      </c>
      <c r="L41" s="14"/>
    </row>
    <row r="42" spans="1:12" ht="15.75">
      <c r="A42" s="1">
        <v>0.6930555555555555</v>
      </c>
      <c r="B42" s="2">
        <v>40</v>
      </c>
      <c r="C42" s="2">
        <v>3204</v>
      </c>
      <c r="D42" s="2">
        <v>3142</v>
      </c>
      <c r="E42" s="2">
        <v>3059</v>
      </c>
      <c r="F42" s="2">
        <v>181</v>
      </c>
      <c r="G42" s="2">
        <v>1989</v>
      </c>
      <c r="H42" s="2">
        <v>640</v>
      </c>
      <c r="I42" s="2">
        <v>3</v>
      </c>
      <c r="J42" s="2">
        <v>3</v>
      </c>
      <c r="K42" s="14">
        <f t="shared" si="0"/>
        <v>0.004166666666666541</v>
      </c>
      <c r="L42" s="14"/>
    </row>
    <row r="43" spans="1:12" ht="15.75">
      <c r="A43" s="1">
        <v>0.6972222222222223</v>
      </c>
      <c r="B43" s="2">
        <v>41</v>
      </c>
      <c r="C43" s="2">
        <v>329</v>
      </c>
      <c r="D43" s="2">
        <v>2205</v>
      </c>
      <c r="E43" s="2">
        <v>2933</v>
      </c>
      <c r="F43" s="2">
        <v>1230</v>
      </c>
      <c r="G43" s="2">
        <v>271</v>
      </c>
      <c r="H43" s="2">
        <v>375</v>
      </c>
      <c r="I43" s="2">
        <v>1</v>
      </c>
      <c r="J43" s="2">
        <v>6</v>
      </c>
      <c r="K43" s="14">
        <f t="shared" si="0"/>
        <v>0.004166666666666763</v>
      </c>
      <c r="L43" s="14"/>
    </row>
    <row r="44" spans="1:12" ht="15.75">
      <c r="A44" s="1">
        <v>0.7069444444444444</v>
      </c>
      <c r="B44" s="2">
        <v>42</v>
      </c>
      <c r="C44" s="2">
        <v>2203</v>
      </c>
      <c r="D44" s="2">
        <v>1796</v>
      </c>
      <c r="E44" s="2">
        <v>1600</v>
      </c>
      <c r="F44" s="2">
        <v>380</v>
      </c>
      <c r="G44" s="2">
        <v>2554</v>
      </c>
      <c r="H44" s="2">
        <v>1027</v>
      </c>
      <c r="I44" s="2">
        <v>0</v>
      </c>
      <c r="J44" s="2">
        <v>0</v>
      </c>
      <c r="K44" s="14">
        <f t="shared" si="0"/>
        <v>0.009722222222222077</v>
      </c>
      <c r="L44" s="14"/>
    </row>
    <row r="45" spans="1:12" ht="15.75">
      <c r="A45" s="1">
        <v>0.7118055555555555</v>
      </c>
      <c r="B45" s="2">
        <v>43</v>
      </c>
      <c r="C45" s="2">
        <v>369</v>
      </c>
      <c r="D45" s="2">
        <v>694</v>
      </c>
      <c r="E45" s="2">
        <v>2285</v>
      </c>
      <c r="F45" s="2">
        <v>1617</v>
      </c>
      <c r="G45" s="2">
        <v>335</v>
      </c>
      <c r="H45" s="2">
        <v>522</v>
      </c>
      <c r="I45" s="2">
        <v>1</v>
      </c>
      <c r="J45" s="2">
        <v>5</v>
      </c>
      <c r="K45" s="14">
        <f t="shared" si="0"/>
        <v>0.004861111111111094</v>
      </c>
      <c r="L45" s="14"/>
    </row>
    <row r="46" spans="1:12" ht="15.75">
      <c r="A46" s="1">
        <v>0.7166666666666667</v>
      </c>
      <c r="B46" s="2">
        <v>44</v>
      </c>
      <c r="C46" s="2">
        <v>334</v>
      </c>
      <c r="D46" s="2">
        <v>421</v>
      </c>
      <c r="E46" s="2">
        <v>1635</v>
      </c>
      <c r="F46" s="2">
        <v>333</v>
      </c>
      <c r="G46" s="2">
        <v>896</v>
      </c>
      <c r="H46" s="2">
        <v>263</v>
      </c>
      <c r="I46" s="2">
        <v>0</v>
      </c>
      <c r="J46" s="2">
        <v>0</v>
      </c>
      <c r="K46" s="14">
        <f t="shared" si="0"/>
        <v>0.004861111111111205</v>
      </c>
      <c r="L46" s="14"/>
    </row>
    <row r="47" spans="1:12" ht="15.75">
      <c r="A47" s="1">
        <v>0.7215277777777778</v>
      </c>
      <c r="B47" s="2">
        <v>45</v>
      </c>
      <c r="C47" s="2">
        <v>759</v>
      </c>
      <c r="D47" s="2">
        <v>3112</v>
      </c>
      <c r="E47" s="2">
        <v>1340</v>
      </c>
      <c r="F47" s="2">
        <v>1880</v>
      </c>
      <c r="G47" s="2">
        <v>3204</v>
      </c>
      <c r="H47" s="2">
        <v>1302</v>
      </c>
      <c r="I47" s="2">
        <v>0</v>
      </c>
      <c r="J47" s="2">
        <v>0</v>
      </c>
      <c r="K47" s="14">
        <f t="shared" si="0"/>
        <v>0.004861111111111094</v>
      </c>
      <c r="L47" s="14"/>
    </row>
    <row r="48" spans="1:12" ht="15.75">
      <c r="A48" s="1">
        <v>0.7298611111111111</v>
      </c>
      <c r="B48" s="2">
        <v>46</v>
      </c>
      <c r="C48" s="2">
        <v>1366</v>
      </c>
      <c r="D48" s="2">
        <v>1403</v>
      </c>
      <c r="E48" s="2">
        <v>3059</v>
      </c>
      <c r="F48" s="2">
        <v>2205</v>
      </c>
      <c r="G48" s="2">
        <v>1396</v>
      </c>
      <c r="H48" s="2">
        <v>806</v>
      </c>
      <c r="I48" s="2">
        <v>0</v>
      </c>
      <c r="J48" s="2">
        <v>0</v>
      </c>
      <c r="K48" s="14">
        <f t="shared" si="0"/>
        <v>0.008333333333333304</v>
      </c>
      <c r="L48" s="14"/>
    </row>
    <row r="49" spans="1:12" ht="15.75">
      <c r="A49" s="1">
        <v>0.7340277777777778</v>
      </c>
      <c r="B49" s="2">
        <v>47</v>
      </c>
      <c r="C49" s="2">
        <v>3419</v>
      </c>
      <c r="D49" s="2">
        <v>1660</v>
      </c>
      <c r="E49" s="2">
        <v>1600</v>
      </c>
      <c r="F49" s="2">
        <v>371</v>
      </c>
      <c r="G49" s="2">
        <v>2836</v>
      </c>
      <c r="H49" s="2">
        <v>375</v>
      </c>
      <c r="I49" s="2">
        <v>0</v>
      </c>
      <c r="J49" s="2">
        <v>7</v>
      </c>
      <c r="K49" s="14">
        <f t="shared" si="0"/>
        <v>0.004166666666666763</v>
      </c>
      <c r="L49" s="14"/>
    </row>
    <row r="50" spans="1:12" ht="15.75">
      <c r="A50" s="1">
        <v>0.7402777777777777</v>
      </c>
      <c r="B50" s="2">
        <v>48</v>
      </c>
      <c r="C50" s="2">
        <v>354</v>
      </c>
      <c r="D50" s="2">
        <v>2344</v>
      </c>
      <c r="E50" s="2">
        <v>3308</v>
      </c>
      <c r="F50" s="2">
        <v>271</v>
      </c>
      <c r="G50" s="2">
        <v>3142</v>
      </c>
      <c r="H50" s="2">
        <v>2601</v>
      </c>
      <c r="I50" s="2">
        <v>10</v>
      </c>
      <c r="J50" s="2">
        <v>4</v>
      </c>
      <c r="K50" s="14">
        <f t="shared" si="0"/>
        <v>0.006249999999999867</v>
      </c>
      <c r="L50" s="14"/>
    </row>
    <row r="51" spans="1:12" ht="15.75">
      <c r="A51" s="1">
        <v>0.7451388888888889</v>
      </c>
      <c r="B51" s="2">
        <v>49</v>
      </c>
      <c r="C51" s="2">
        <v>181</v>
      </c>
      <c r="D51" s="2">
        <v>329</v>
      </c>
      <c r="E51" s="2">
        <v>3111</v>
      </c>
      <c r="F51" s="2">
        <v>1796</v>
      </c>
      <c r="G51" s="2">
        <v>2573</v>
      </c>
      <c r="H51" s="2">
        <v>527</v>
      </c>
      <c r="I51" s="2">
        <v>3</v>
      </c>
      <c r="J51" s="2">
        <v>2</v>
      </c>
      <c r="K51" s="14">
        <f t="shared" si="0"/>
        <v>0.004861111111111205</v>
      </c>
      <c r="L51" s="14"/>
    </row>
    <row r="52" spans="1:12" ht="15.75">
      <c r="A52" s="1">
        <v>0.75</v>
      </c>
      <c r="B52" s="2">
        <v>50</v>
      </c>
      <c r="C52" s="2">
        <v>3004</v>
      </c>
      <c r="D52" s="2">
        <v>3017</v>
      </c>
      <c r="E52" s="2">
        <v>1155</v>
      </c>
      <c r="F52" s="2">
        <v>3053</v>
      </c>
      <c r="G52" s="2">
        <v>380</v>
      </c>
      <c r="H52" s="2">
        <v>395</v>
      </c>
      <c r="I52" s="2">
        <v>1</v>
      </c>
      <c r="J52" s="2">
        <v>2</v>
      </c>
      <c r="K52" s="14">
        <f t="shared" si="0"/>
        <v>0.004861111111111094</v>
      </c>
      <c r="L52" s="14"/>
    </row>
    <row r="53" spans="1:12" ht="15.75">
      <c r="A53" s="1">
        <v>0.75625</v>
      </c>
      <c r="B53" s="2">
        <v>51</v>
      </c>
      <c r="C53" s="2">
        <v>2895</v>
      </c>
      <c r="D53" s="2">
        <v>1230</v>
      </c>
      <c r="E53" s="2">
        <v>2579</v>
      </c>
      <c r="F53" s="2">
        <v>1862</v>
      </c>
      <c r="G53" s="2">
        <v>2203</v>
      </c>
      <c r="H53" s="2">
        <v>341</v>
      </c>
      <c r="I53" s="2">
        <v>0</v>
      </c>
      <c r="J53" s="2">
        <v>6</v>
      </c>
      <c r="K53" s="14">
        <f t="shared" si="0"/>
        <v>0.006249999999999978</v>
      </c>
      <c r="L53" s="14"/>
    </row>
    <row r="54" spans="1:12" ht="15.75">
      <c r="A54" s="1">
        <v>0.7618055555555556</v>
      </c>
      <c r="B54" s="2">
        <v>52</v>
      </c>
      <c r="C54" s="2">
        <v>743</v>
      </c>
      <c r="D54" s="2">
        <v>1027</v>
      </c>
      <c r="E54" s="2">
        <v>1989</v>
      </c>
      <c r="F54" s="2">
        <v>1156</v>
      </c>
      <c r="G54" s="2">
        <v>2265</v>
      </c>
      <c r="H54" s="2">
        <v>555</v>
      </c>
      <c r="I54" s="2">
        <v>3</v>
      </c>
      <c r="J54" s="2">
        <v>4</v>
      </c>
      <c r="K54" s="14">
        <f t="shared" si="0"/>
        <v>0.005555555555555647</v>
      </c>
      <c r="L54" s="14"/>
    </row>
    <row r="55" spans="1:12" ht="15.75">
      <c r="A55" s="1">
        <v>0.7680555555555556</v>
      </c>
      <c r="B55" s="2">
        <v>53</v>
      </c>
      <c r="C55" s="2">
        <v>2554</v>
      </c>
      <c r="D55" s="2">
        <v>2933</v>
      </c>
      <c r="E55" s="2">
        <v>1617</v>
      </c>
      <c r="F55" s="2">
        <v>640</v>
      </c>
      <c r="G55" s="2">
        <v>3419</v>
      </c>
      <c r="H55" s="2">
        <v>2344</v>
      </c>
      <c r="I55" s="2">
        <v>0</v>
      </c>
      <c r="J55" s="2">
        <v>0</v>
      </c>
      <c r="K55" s="14">
        <f t="shared" si="0"/>
        <v>0.006249999999999978</v>
      </c>
      <c r="L55" s="14"/>
    </row>
    <row r="56" spans="1:12" ht="15.75">
      <c r="A56" s="1">
        <v>0.3590277777777778</v>
      </c>
      <c r="B56" s="2">
        <v>54</v>
      </c>
      <c r="C56" s="2">
        <v>271</v>
      </c>
      <c r="D56" s="2">
        <v>2285</v>
      </c>
      <c r="E56" s="2">
        <v>333</v>
      </c>
      <c r="F56" s="2">
        <v>1600</v>
      </c>
      <c r="G56" s="2">
        <v>1880</v>
      </c>
      <c r="H56" s="2">
        <v>3059</v>
      </c>
      <c r="I56" s="2">
        <v>6</v>
      </c>
      <c r="J56" s="2">
        <v>5</v>
      </c>
      <c r="K56" s="14"/>
      <c r="L56" s="14" t="s">
        <v>40</v>
      </c>
    </row>
    <row r="57" spans="1:12" ht="15.75">
      <c r="A57" s="1">
        <v>0.3638888888888889</v>
      </c>
      <c r="B57" s="2">
        <v>55</v>
      </c>
      <c r="C57" s="2">
        <v>2601</v>
      </c>
      <c r="D57" s="2">
        <v>2205</v>
      </c>
      <c r="E57" s="2">
        <v>3111</v>
      </c>
      <c r="F57" s="2">
        <v>1635</v>
      </c>
      <c r="G57" s="2">
        <v>395</v>
      </c>
      <c r="H57" s="2">
        <v>3112</v>
      </c>
      <c r="I57" s="2">
        <v>2</v>
      </c>
      <c r="J57" s="2">
        <v>0</v>
      </c>
      <c r="K57" s="14">
        <f t="shared" si="0"/>
        <v>0.004861111111111094</v>
      </c>
      <c r="L57" s="14"/>
    </row>
    <row r="58" spans="1:12" ht="15.75">
      <c r="A58" s="1">
        <v>0.36944444444444446</v>
      </c>
      <c r="B58" s="2">
        <v>56</v>
      </c>
      <c r="C58" s="2">
        <v>522</v>
      </c>
      <c r="D58" s="2">
        <v>759</v>
      </c>
      <c r="E58" s="2">
        <v>181</v>
      </c>
      <c r="F58" s="2">
        <v>334</v>
      </c>
      <c r="G58" s="2">
        <v>341</v>
      </c>
      <c r="H58" s="2">
        <v>1403</v>
      </c>
      <c r="I58" s="2">
        <v>2</v>
      </c>
      <c r="J58" s="2">
        <v>0</v>
      </c>
      <c r="K58" s="14">
        <f t="shared" si="0"/>
        <v>0.005555555555555591</v>
      </c>
      <c r="L58" s="14"/>
    </row>
    <row r="59" spans="1:12" ht="15.75">
      <c r="A59" s="1">
        <v>0.3743055555555555</v>
      </c>
      <c r="B59" s="2">
        <v>57</v>
      </c>
      <c r="C59" s="2">
        <v>2573</v>
      </c>
      <c r="D59" s="2">
        <v>1027</v>
      </c>
      <c r="E59" s="2">
        <v>1302</v>
      </c>
      <c r="F59" s="2">
        <v>2579</v>
      </c>
      <c r="G59" s="2">
        <v>369</v>
      </c>
      <c r="H59" s="2">
        <v>3004</v>
      </c>
      <c r="I59" s="2">
        <v>0</v>
      </c>
      <c r="J59" s="2">
        <v>1</v>
      </c>
      <c r="K59" s="14">
        <f t="shared" si="0"/>
        <v>0.004861111111111038</v>
      </c>
      <c r="L59" s="14"/>
    </row>
    <row r="60" spans="1:12" ht="15.75">
      <c r="A60" s="1">
        <v>0.37777777777777777</v>
      </c>
      <c r="B60" s="2">
        <v>58</v>
      </c>
      <c r="C60" s="2">
        <v>371</v>
      </c>
      <c r="D60" s="2">
        <v>3204</v>
      </c>
      <c r="E60" s="2">
        <v>329</v>
      </c>
      <c r="F60" s="2">
        <v>896</v>
      </c>
      <c r="G60" s="2">
        <v>2203</v>
      </c>
      <c r="H60" s="2">
        <v>743</v>
      </c>
      <c r="I60" s="2">
        <v>0</v>
      </c>
      <c r="J60" s="2">
        <v>0</v>
      </c>
      <c r="K60" s="14">
        <f t="shared" si="0"/>
        <v>0.0034722222222222654</v>
      </c>
      <c r="L60" s="14"/>
    </row>
    <row r="61" spans="1:12" ht="15.75">
      <c r="A61" s="1">
        <f>(A62-A60)/2+A60</f>
        <v>0.38402777777777775</v>
      </c>
      <c r="B61" s="2">
        <v>59</v>
      </c>
      <c r="C61" s="2">
        <v>335</v>
      </c>
      <c r="D61" s="2">
        <v>1156</v>
      </c>
      <c r="E61" s="2">
        <v>421</v>
      </c>
      <c r="F61" s="2">
        <v>1366</v>
      </c>
      <c r="G61" s="2">
        <v>2836</v>
      </c>
      <c r="H61" s="2">
        <v>1796</v>
      </c>
      <c r="I61" s="2">
        <v>0</v>
      </c>
      <c r="J61" s="2">
        <v>0</v>
      </c>
      <c r="K61" s="14">
        <f t="shared" si="0"/>
        <v>0.006249999999999978</v>
      </c>
      <c r="L61" s="14"/>
    </row>
    <row r="62" spans="1:11" ht="15.75">
      <c r="A62" s="1">
        <v>0.3902777777777778</v>
      </c>
      <c r="B62" s="2">
        <v>60</v>
      </c>
      <c r="C62" s="2">
        <v>380</v>
      </c>
      <c r="D62" s="2">
        <v>1660</v>
      </c>
      <c r="E62" s="2">
        <v>2895</v>
      </c>
      <c r="F62" s="2">
        <v>3142</v>
      </c>
      <c r="G62" s="2">
        <v>527</v>
      </c>
      <c r="H62" s="2">
        <v>2933</v>
      </c>
      <c r="I62" s="2">
        <v>0</v>
      </c>
      <c r="J62" s="2">
        <v>6</v>
      </c>
      <c r="K62" s="14">
        <f t="shared" si="0"/>
        <v>0.006250000000000033</v>
      </c>
    </row>
    <row r="63" spans="1:12" ht="15.75">
      <c r="A63" s="1">
        <v>0.4055555555555555</v>
      </c>
      <c r="B63" s="2">
        <v>61</v>
      </c>
      <c r="C63" s="2">
        <v>2554</v>
      </c>
      <c r="D63" s="2">
        <v>555</v>
      </c>
      <c r="E63" s="2">
        <v>806</v>
      </c>
      <c r="F63" s="2">
        <v>3053</v>
      </c>
      <c r="G63" s="2">
        <v>375</v>
      </c>
      <c r="H63" s="2">
        <v>1340</v>
      </c>
      <c r="I63" s="2">
        <v>1</v>
      </c>
      <c r="J63" s="2">
        <v>3</v>
      </c>
      <c r="K63" s="14">
        <f t="shared" si="0"/>
        <v>0.015277777777777724</v>
      </c>
      <c r="L63" s="14"/>
    </row>
    <row r="64" spans="1:12" ht="15.75">
      <c r="A64" s="1">
        <v>0.41111111111111115</v>
      </c>
      <c r="B64" s="2">
        <v>59</v>
      </c>
      <c r="C64" s="2">
        <v>335</v>
      </c>
      <c r="D64" s="2">
        <v>1156</v>
      </c>
      <c r="E64" s="2">
        <v>421</v>
      </c>
      <c r="F64" s="2">
        <v>1366</v>
      </c>
      <c r="G64" s="2">
        <v>2836</v>
      </c>
      <c r="H64" s="2">
        <v>1796</v>
      </c>
      <c r="I64" s="2">
        <v>0</v>
      </c>
      <c r="J64" s="2">
        <v>0</v>
      </c>
      <c r="K64" s="14">
        <f t="shared" si="0"/>
        <v>0.005555555555555647</v>
      </c>
      <c r="L64" s="14" t="s">
        <v>45</v>
      </c>
    </row>
    <row r="65" spans="1:12" ht="15.75">
      <c r="A65" s="1">
        <v>0.4159722222222222</v>
      </c>
      <c r="B65" s="2">
        <v>62</v>
      </c>
      <c r="C65" s="2">
        <v>2265</v>
      </c>
      <c r="D65" s="2">
        <v>640</v>
      </c>
      <c r="E65" s="2">
        <v>1155</v>
      </c>
      <c r="F65" s="2">
        <v>1862</v>
      </c>
      <c r="G65" s="2">
        <v>694</v>
      </c>
      <c r="H65" s="2">
        <v>354</v>
      </c>
      <c r="I65" s="2">
        <v>1</v>
      </c>
      <c r="J65" s="2">
        <v>5</v>
      </c>
      <c r="K65" s="14">
        <f t="shared" si="0"/>
        <v>0.004861111111111038</v>
      </c>
      <c r="L65" s="14"/>
    </row>
    <row r="66" spans="1:12" ht="15.75">
      <c r="A66" s="1">
        <v>0.42291666666666666</v>
      </c>
      <c r="B66" s="2">
        <v>63</v>
      </c>
      <c r="C66" s="2">
        <v>263</v>
      </c>
      <c r="D66" s="2">
        <v>3017</v>
      </c>
      <c r="E66" s="2">
        <v>3308</v>
      </c>
      <c r="F66" s="2">
        <v>1230</v>
      </c>
      <c r="G66" s="2">
        <v>1396</v>
      </c>
      <c r="H66" s="2">
        <v>1989</v>
      </c>
      <c r="I66" s="2">
        <v>3</v>
      </c>
      <c r="J66" s="2">
        <v>1</v>
      </c>
      <c r="K66" s="14">
        <f t="shared" si="0"/>
        <v>0.006944444444444475</v>
      </c>
      <c r="L66" s="14"/>
    </row>
    <row r="67" spans="1:12" ht="15.75">
      <c r="A67" s="1">
        <v>0.4263888888888889</v>
      </c>
      <c r="B67" s="2">
        <v>64</v>
      </c>
      <c r="C67" s="2">
        <v>421</v>
      </c>
      <c r="D67" s="2">
        <v>1796</v>
      </c>
      <c r="E67" s="2">
        <v>3004</v>
      </c>
      <c r="F67" s="2">
        <v>2205</v>
      </c>
      <c r="G67" s="2">
        <v>759</v>
      </c>
      <c r="H67" s="2">
        <v>743</v>
      </c>
      <c r="I67" s="2">
        <v>0</v>
      </c>
      <c r="J67" s="2">
        <v>2</v>
      </c>
      <c r="K67" s="14">
        <f t="shared" si="0"/>
        <v>0.00347222222222221</v>
      </c>
      <c r="L67" s="14"/>
    </row>
    <row r="68" spans="1:12" ht="15.75">
      <c r="A68" s="1">
        <v>0.43194444444444446</v>
      </c>
      <c r="B68" s="2">
        <v>65</v>
      </c>
      <c r="C68" s="2">
        <v>333</v>
      </c>
      <c r="D68" s="2">
        <v>1366</v>
      </c>
      <c r="E68" s="2">
        <v>2933</v>
      </c>
      <c r="F68" s="2">
        <v>2285</v>
      </c>
      <c r="G68" s="2">
        <v>2203</v>
      </c>
      <c r="H68" s="2">
        <v>395</v>
      </c>
      <c r="I68" s="2">
        <v>0</v>
      </c>
      <c r="J68" s="2">
        <v>0</v>
      </c>
      <c r="K68" s="14">
        <f t="shared" si="0"/>
        <v>0.005555555555555591</v>
      </c>
      <c r="L68" s="14"/>
    </row>
    <row r="69" spans="1:12" ht="15.75">
      <c r="A69" s="1">
        <v>0.4361111111111111</v>
      </c>
      <c r="B69" s="2">
        <v>66</v>
      </c>
      <c r="C69" s="2">
        <v>341</v>
      </c>
      <c r="D69" s="2">
        <v>2836</v>
      </c>
      <c r="E69" s="2">
        <v>1027</v>
      </c>
      <c r="F69" s="2">
        <v>1617</v>
      </c>
      <c r="G69" s="2">
        <v>3204</v>
      </c>
      <c r="H69" s="2">
        <v>2601</v>
      </c>
      <c r="I69" s="2">
        <v>11</v>
      </c>
      <c r="J69" s="2">
        <v>2</v>
      </c>
      <c r="K69" s="14">
        <f t="shared" si="0"/>
        <v>0.004166666666666652</v>
      </c>
      <c r="L69" s="14"/>
    </row>
    <row r="70" spans="1:12" ht="15.75">
      <c r="A70" s="1">
        <v>0.44097222222222227</v>
      </c>
      <c r="B70" s="2">
        <v>67</v>
      </c>
      <c r="C70" s="2">
        <v>522</v>
      </c>
      <c r="D70" s="2">
        <v>2895</v>
      </c>
      <c r="E70" s="2">
        <v>1862</v>
      </c>
      <c r="F70" s="2">
        <v>329</v>
      </c>
      <c r="G70" s="2">
        <v>555</v>
      </c>
      <c r="H70" s="2">
        <v>1660</v>
      </c>
      <c r="I70" s="2">
        <v>2</v>
      </c>
      <c r="J70" s="2">
        <v>2</v>
      </c>
      <c r="K70" s="14">
        <f aca="true" t="shared" si="1" ref="K70:K87">A70-A69</f>
        <v>0.004861111111111149</v>
      </c>
      <c r="L70" s="14"/>
    </row>
    <row r="71" spans="1:12" ht="15.75">
      <c r="A71" s="1">
        <v>0.44930555555555557</v>
      </c>
      <c r="B71" s="2">
        <v>68</v>
      </c>
      <c r="C71" s="2">
        <v>2265</v>
      </c>
      <c r="D71" s="2">
        <v>3308</v>
      </c>
      <c r="E71" s="2">
        <v>694</v>
      </c>
      <c r="F71" s="2">
        <v>3112</v>
      </c>
      <c r="G71" s="2">
        <v>380</v>
      </c>
      <c r="H71" s="2">
        <v>806</v>
      </c>
      <c r="I71" s="2">
        <v>7</v>
      </c>
      <c r="J71" s="2">
        <v>0</v>
      </c>
      <c r="K71" s="14">
        <f t="shared" si="1"/>
        <v>0.008333333333333304</v>
      </c>
      <c r="L71" s="14"/>
    </row>
    <row r="72" spans="1:12" ht="15.75">
      <c r="A72" s="1">
        <v>0.4527777777777778</v>
      </c>
      <c r="B72" s="2">
        <v>69</v>
      </c>
      <c r="C72" s="2">
        <v>2344</v>
      </c>
      <c r="D72" s="2">
        <v>3111</v>
      </c>
      <c r="E72" s="2">
        <v>263</v>
      </c>
      <c r="F72" s="2">
        <v>1155</v>
      </c>
      <c r="G72" s="2">
        <v>335</v>
      </c>
      <c r="H72" s="2">
        <v>1340</v>
      </c>
      <c r="I72" s="2">
        <v>2</v>
      </c>
      <c r="J72" s="2">
        <v>2</v>
      </c>
      <c r="K72" s="14">
        <f t="shared" si="1"/>
        <v>0.00347222222222221</v>
      </c>
      <c r="L72" s="14"/>
    </row>
    <row r="73" spans="1:12" ht="15.75">
      <c r="A73" s="1">
        <v>0.4576388888888889</v>
      </c>
      <c r="B73" s="2">
        <v>70</v>
      </c>
      <c r="C73" s="2">
        <v>896</v>
      </c>
      <c r="D73" s="2">
        <v>2554</v>
      </c>
      <c r="E73" s="2">
        <v>1396</v>
      </c>
      <c r="F73" s="2">
        <v>1156</v>
      </c>
      <c r="G73" s="2">
        <v>2579</v>
      </c>
      <c r="H73" s="2">
        <v>181</v>
      </c>
      <c r="I73" s="2">
        <v>0</v>
      </c>
      <c r="J73" s="2">
        <v>0</v>
      </c>
      <c r="K73" s="14">
        <f t="shared" si="1"/>
        <v>0.004861111111111094</v>
      </c>
      <c r="L73" s="14"/>
    </row>
    <row r="74" spans="1:12" ht="15.75">
      <c r="A74" s="1">
        <v>0.4611111111111111</v>
      </c>
      <c r="B74" s="2">
        <v>71</v>
      </c>
      <c r="C74" s="2">
        <v>3142</v>
      </c>
      <c r="D74" s="2">
        <v>3017</v>
      </c>
      <c r="E74" s="2">
        <v>334</v>
      </c>
      <c r="F74" s="2">
        <v>369</v>
      </c>
      <c r="G74" s="2">
        <v>1600</v>
      </c>
      <c r="H74" s="2">
        <v>375</v>
      </c>
      <c r="I74" s="2">
        <v>3</v>
      </c>
      <c r="J74" s="2">
        <v>4</v>
      </c>
      <c r="K74" s="14">
        <f t="shared" si="1"/>
        <v>0.00347222222222221</v>
      </c>
      <c r="L74" s="14"/>
    </row>
    <row r="75" spans="1:12" ht="15.75">
      <c r="A75" s="1">
        <v>0.4673611111111111</v>
      </c>
      <c r="B75" s="2">
        <v>72</v>
      </c>
      <c r="C75" s="2">
        <v>2573</v>
      </c>
      <c r="D75" s="2">
        <v>3059</v>
      </c>
      <c r="E75" s="2">
        <v>354</v>
      </c>
      <c r="F75" s="2">
        <v>1635</v>
      </c>
      <c r="G75" s="2">
        <v>3419</v>
      </c>
      <c r="H75" s="2">
        <v>3053</v>
      </c>
      <c r="I75" s="2">
        <v>5</v>
      </c>
      <c r="J75" s="2">
        <v>2</v>
      </c>
      <c r="K75" s="14">
        <f t="shared" si="1"/>
        <v>0.006250000000000033</v>
      </c>
      <c r="L75" s="14"/>
    </row>
    <row r="76" spans="1:12" ht="15.75">
      <c r="A76" s="1">
        <v>0.47152777777777777</v>
      </c>
      <c r="B76" s="2">
        <v>73</v>
      </c>
      <c r="C76" s="2">
        <v>1880</v>
      </c>
      <c r="D76" s="2">
        <v>1403</v>
      </c>
      <c r="E76" s="2">
        <v>371</v>
      </c>
      <c r="F76" s="2">
        <v>527</v>
      </c>
      <c r="G76" s="2">
        <v>1230</v>
      </c>
      <c r="H76" s="2">
        <v>640</v>
      </c>
      <c r="I76" s="2">
        <v>0</v>
      </c>
      <c r="J76" s="2">
        <v>4</v>
      </c>
      <c r="K76" s="14">
        <f t="shared" si="1"/>
        <v>0.004166666666666652</v>
      </c>
      <c r="L76" s="14"/>
    </row>
    <row r="77" spans="1:12" ht="15.75">
      <c r="A77" s="1">
        <v>0.4770833333333333</v>
      </c>
      <c r="B77" s="2">
        <v>74</v>
      </c>
      <c r="C77" s="2">
        <v>1989</v>
      </c>
      <c r="D77" s="2">
        <v>1302</v>
      </c>
      <c r="E77" s="2">
        <v>1366</v>
      </c>
      <c r="F77" s="2">
        <v>271</v>
      </c>
      <c r="G77" s="2">
        <v>1796</v>
      </c>
      <c r="H77" s="2">
        <v>1155</v>
      </c>
      <c r="I77" s="2">
        <v>0</v>
      </c>
      <c r="J77" s="2">
        <v>5</v>
      </c>
      <c r="K77" s="14">
        <f t="shared" si="1"/>
        <v>0.005555555555555536</v>
      </c>
      <c r="L77" s="14"/>
    </row>
    <row r="78" spans="1:12" ht="15.75">
      <c r="A78" s="1">
        <v>0.48194444444444445</v>
      </c>
      <c r="B78" s="2">
        <v>75</v>
      </c>
      <c r="C78" s="2">
        <v>1027</v>
      </c>
      <c r="D78" s="2">
        <v>3112</v>
      </c>
      <c r="E78" s="2">
        <v>1660</v>
      </c>
      <c r="F78" s="2">
        <v>2344</v>
      </c>
      <c r="G78" s="2">
        <v>395</v>
      </c>
      <c r="H78" s="2">
        <v>181</v>
      </c>
      <c r="I78" s="2">
        <v>0</v>
      </c>
      <c r="J78" s="2">
        <v>4</v>
      </c>
      <c r="K78" s="14">
        <f t="shared" si="1"/>
        <v>0.004861111111111149</v>
      </c>
      <c r="L78" s="14"/>
    </row>
    <row r="79" spans="1:12" ht="15.75">
      <c r="A79" s="1">
        <v>0.48680555555555555</v>
      </c>
      <c r="B79" s="2">
        <v>76</v>
      </c>
      <c r="C79" s="2">
        <v>375</v>
      </c>
      <c r="D79" s="2">
        <v>2285</v>
      </c>
      <c r="E79" s="2">
        <v>1156</v>
      </c>
      <c r="F79" s="2">
        <v>263</v>
      </c>
      <c r="G79" s="2">
        <v>3004</v>
      </c>
      <c r="H79" s="2">
        <v>3204</v>
      </c>
      <c r="I79" s="2">
        <v>1</v>
      </c>
      <c r="J79" s="2">
        <v>3</v>
      </c>
      <c r="K79" s="14">
        <f t="shared" si="1"/>
        <v>0.004861111111111094</v>
      </c>
      <c r="L79" s="14"/>
    </row>
    <row r="80" spans="1:12" ht="15.75">
      <c r="A80" s="1">
        <v>0.4909722222222222</v>
      </c>
      <c r="B80" s="2">
        <v>77</v>
      </c>
      <c r="C80" s="2">
        <v>380</v>
      </c>
      <c r="D80" s="2">
        <v>1340</v>
      </c>
      <c r="E80" s="2">
        <v>421</v>
      </c>
      <c r="F80" s="2">
        <v>522</v>
      </c>
      <c r="G80" s="2">
        <v>341</v>
      </c>
      <c r="H80" s="2">
        <v>3059</v>
      </c>
      <c r="I80" s="2">
        <v>2</v>
      </c>
      <c r="J80" s="2">
        <v>10</v>
      </c>
      <c r="K80" s="14">
        <f t="shared" si="1"/>
        <v>0.004166666666666652</v>
      </c>
      <c r="L80" s="14"/>
    </row>
    <row r="81" spans="1:12" ht="15.75">
      <c r="A81" s="1">
        <v>0.49583333333333335</v>
      </c>
      <c r="B81" s="2">
        <v>78</v>
      </c>
      <c r="C81" s="2">
        <v>1862</v>
      </c>
      <c r="D81" s="2">
        <v>335</v>
      </c>
      <c r="E81" s="2">
        <v>2573</v>
      </c>
      <c r="F81" s="2">
        <v>333</v>
      </c>
      <c r="G81" s="2">
        <v>2205</v>
      </c>
      <c r="H81" s="2">
        <v>3308</v>
      </c>
      <c r="I81" s="2">
        <v>0</v>
      </c>
      <c r="J81" s="2">
        <v>4</v>
      </c>
      <c r="K81" s="14">
        <f t="shared" si="1"/>
        <v>0.004861111111111149</v>
      </c>
      <c r="L81" s="14"/>
    </row>
    <row r="82" spans="1:12" ht="15.75">
      <c r="A82" s="1">
        <v>0.5</v>
      </c>
      <c r="B82" s="2">
        <v>79</v>
      </c>
      <c r="C82" s="2">
        <v>1302</v>
      </c>
      <c r="D82" s="2">
        <v>2601</v>
      </c>
      <c r="E82" s="2">
        <v>2895</v>
      </c>
      <c r="F82" s="2">
        <v>3017</v>
      </c>
      <c r="G82" s="2">
        <v>2554</v>
      </c>
      <c r="H82" s="2">
        <v>371</v>
      </c>
      <c r="I82" s="2">
        <v>3</v>
      </c>
      <c r="J82" s="2">
        <v>1</v>
      </c>
      <c r="K82" s="14">
        <f t="shared" si="1"/>
        <v>0.004166666666666652</v>
      </c>
      <c r="L82" s="14"/>
    </row>
    <row r="83" spans="1:12" ht="15.75">
      <c r="A83" s="1">
        <v>0.5055555555555555</v>
      </c>
      <c r="B83" s="2">
        <v>80</v>
      </c>
      <c r="C83" s="2">
        <v>2265</v>
      </c>
      <c r="D83" s="2">
        <v>3419</v>
      </c>
      <c r="E83" s="2">
        <v>527</v>
      </c>
      <c r="F83" s="2">
        <v>1600</v>
      </c>
      <c r="G83" s="2">
        <v>1230</v>
      </c>
      <c r="H83" s="2">
        <v>896</v>
      </c>
      <c r="I83" s="2">
        <v>5</v>
      </c>
      <c r="J83" s="2">
        <v>0</v>
      </c>
      <c r="K83" s="14">
        <f t="shared" si="1"/>
        <v>0.005555555555555536</v>
      </c>
      <c r="L83" s="14"/>
    </row>
    <row r="84" spans="1:12" ht="15.75">
      <c r="A84" s="1">
        <v>0.5104166666666666</v>
      </c>
      <c r="B84" s="2">
        <v>81</v>
      </c>
      <c r="C84" s="2">
        <v>555</v>
      </c>
      <c r="D84" s="2">
        <v>1396</v>
      </c>
      <c r="E84" s="2">
        <v>2203</v>
      </c>
      <c r="F84" s="2">
        <v>354</v>
      </c>
      <c r="G84" s="2">
        <v>759</v>
      </c>
      <c r="H84" s="2">
        <v>1617</v>
      </c>
      <c r="I84" s="2">
        <v>2</v>
      </c>
      <c r="J84" s="2">
        <v>2</v>
      </c>
      <c r="K84" s="14">
        <f t="shared" si="1"/>
        <v>0.004861111111111094</v>
      </c>
      <c r="L84" s="14"/>
    </row>
    <row r="85" spans="1:12" ht="15.75">
      <c r="A85" s="1">
        <v>0.5222222222222223</v>
      </c>
      <c r="B85" s="2">
        <v>82</v>
      </c>
      <c r="C85" s="2">
        <v>369</v>
      </c>
      <c r="D85" s="2">
        <v>2836</v>
      </c>
      <c r="E85" s="2">
        <v>806</v>
      </c>
      <c r="F85" s="2">
        <v>271</v>
      </c>
      <c r="G85" s="2">
        <v>3111</v>
      </c>
      <c r="H85" s="2">
        <v>640</v>
      </c>
      <c r="I85" s="2">
        <v>1</v>
      </c>
      <c r="J85" s="2">
        <v>1</v>
      </c>
      <c r="K85" s="14">
        <f t="shared" si="1"/>
        <v>0.011805555555555625</v>
      </c>
      <c r="L85" s="14"/>
    </row>
    <row r="86" spans="1:12" ht="15.75">
      <c r="A86" s="1">
        <v>0.5277777777777778</v>
      </c>
      <c r="B86" s="2">
        <v>83</v>
      </c>
      <c r="C86" s="2">
        <v>1635</v>
      </c>
      <c r="D86" s="2">
        <v>1989</v>
      </c>
      <c r="E86" s="2">
        <v>3142</v>
      </c>
      <c r="F86" s="2">
        <v>1403</v>
      </c>
      <c r="G86" s="2">
        <v>694</v>
      </c>
      <c r="H86" s="2">
        <v>329</v>
      </c>
      <c r="I86" s="2">
        <v>2</v>
      </c>
      <c r="J86" s="2">
        <v>4</v>
      </c>
      <c r="K86" s="14">
        <f t="shared" si="1"/>
        <v>0.005555555555555536</v>
      </c>
      <c r="L86" s="14"/>
    </row>
    <row r="87" spans="1:12" ht="15.75">
      <c r="A87" s="1">
        <v>0.5326388888888889</v>
      </c>
      <c r="B87" s="2">
        <v>84</v>
      </c>
      <c r="C87" s="2">
        <v>743</v>
      </c>
      <c r="D87" s="2">
        <v>2579</v>
      </c>
      <c r="E87" s="2">
        <v>1880</v>
      </c>
      <c r="F87" s="2">
        <v>3053</v>
      </c>
      <c r="G87" s="2">
        <v>334</v>
      </c>
      <c r="H87" s="2">
        <v>2933</v>
      </c>
      <c r="I87" s="2">
        <v>2</v>
      </c>
      <c r="J87" s="2">
        <v>1</v>
      </c>
      <c r="K87" s="14">
        <f t="shared" si="1"/>
        <v>0.004861111111111094</v>
      </c>
      <c r="L87" s="14"/>
    </row>
    <row r="88" spans="1:12" ht="15.75">
      <c r="A88" s="1"/>
      <c r="B88" s="2"/>
      <c r="C88" s="2"/>
      <c r="D88" s="2"/>
      <c r="E88" s="2"/>
      <c r="F88" s="2"/>
      <c r="G88" t="s">
        <v>128</v>
      </c>
      <c r="I88">
        <f>SUM(I3:I87)</f>
        <v>137</v>
      </c>
      <c r="J88">
        <f>SUM(J3:J87)</f>
        <v>174</v>
      </c>
      <c r="K88" s="14"/>
      <c r="L88" s="14">
        <f>(SUM(K3:K87))/(B87-3)</f>
        <v>0.006275720164609054</v>
      </c>
    </row>
    <row r="89" spans="1:11" ht="15.75">
      <c r="A89" s="5"/>
      <c r="G89" t="s">
        <v>129</v>
      </c>
      <c r="J89">
        <f>(I88+J88)/(87-2)/2</f>
        <v>1.8294117647058823</v>
      </c>
      <c r="K89" s="14"/>
    </row>
    <row r="90" spans="1:11" ht="15.75" customHeight="1">
      <c r="A90" s="117" t="s">
        <v>3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</row>
    <row r="91" spans="1:11" ht="31.5">
      <c r="A91" s="3" t="s">
        <v>4</v>
      </c>
      <c r="B91" s="3" t="s">
        <v>5</v>
      </c>
      <c r="C91" s="3" t="s">
        <v>6</v>
      </c>
      <c r="D91" s="3" t="s">
        <v>7</v>
      </c>
      <c r="E91" s="3" t="s">
        <v>8</v>
      </c>
      <c r="F91" s="3" t="s">
        <v>9</v>
      </c>
      <c r="G91" s="3" t="s">
        <v>10</v>
      </c>
      <c r="H91" s="3" t="s">
        <v>11</v>
      </c>
      <c r="I91" s="3" t="s">
        <v>12</v>
      </c>
      <c r="J91" s="3" t="s">
        <v>13</v>
      </c>
      <c r="K91" s="3" t="s">
        <v>14</v>
      </c>
    </row>
    <row r="92" spans="1:11" ht="15.75">
      <c r="A92" s="1">
        <v>0.5743055555555555</v>
      </c>
      <c r="B92" s="4" t="s">
        <v>15</v>
      </c>
      <c r="C92" s="2">
        <v>1</v>
      </c>
      <c r="D92" s="2">
        <v>341</v>
      </c>
      <c r="E92" s="2">
        <v>3204</v>
      </c>
      <c r="F92" s="2">
        <v>694</v>
      </c>
      <c r="G92" s="2">
        <v>2573</v>
      </c>
      <c r="H92" s="2">
        <v>743</v>
      </c>
      <c r="I92" s="2">
        <v>421</v>
      </c>
      <c r="J92" s="2">
        <v>3</v>
      </c>
      <c r="K92" s="2">
        <v>0</v>
      </c>
    </row>
    <row r="93" spans="1:11" ht="15.75">
      <c r="A93" s="1">
        <v>0.5826388888888888</v>
      </c>
      <c r="B93" s="4" t="s">
        <v>16</v>
      </c>
      <c r="C93" s="2">
        <v>2</v>
      </c>
      <c r="D93" s="2">
        <v>263</v>
      </c>
      <c r="E93" s="2">
        <v>2344</v>
      </c>
      <c r="F93" s="2">
        <v>181</v>
      </c>
      <c r="G93" s="2">
        <v>1302</v>
      </c>
      <c r="H93" s="2">
        <v>395</v>
      </c>
      <c r="I93" s="2">
        <v>2836</v>
      </c>
      <c r="J93" s="2">
        <v>4</v>
      </c>
      <c r="K93" s="2">
        <v>2</v>
      </c>
    </row>
    <row r="94" spans="1:11" ht="15.75">
      <c r="A94" s="1">
        <v>0.5868055555555556</v>
      </c>
      <c r="B94" s="4" t="s">
        <v>17</v>
      </c>
      <c r="C94" s="2">
        <v>3</v>
      </c>
      <c r="D94" s="2">
        <v>354</v>
      </c>
      <c r="E94" s="2">
        <v>3142</v>
      </c>
      <c r="F94" s="2">
        <v>522</v>
      </c>
      <c r="G94" s="2">
        <v>3111</v>
      </c>
      <c r="H94" s="2">
        <v>3059</v>
      </c>
      <c r="I94" s="2">
        <v>333</v>
      </c>
      <c r="J94" s="2">
        <v>4</v>
      </c>
      <c r="K94" s="2">
        <v>2</v>
      </c>
    </row>
    <row r="95" spans="1:11" ht="15.75">
      <c r="A95" s="1">
        <v>0.5930555555555556</v>
      </c>
      <c r="B95" s="4" t="s">
        <v>18</v>
      </c>
      <c r="C95" s="2">
        <v>4</v>
      </c>
      <c r="D95" s="2">
        <v>555</v>
      </c>
      <c r="E95" s="2">
        <v>334</v>
      </c>
      <c r="F95" s="2">
        <v>527</v>
      </c>
      <c r="G95" s="2">
        <v>271</v>
      </c>
      <c r="H95" s="2">
        <v>1155</v>
      </c>
      <c r="I95" s="2">
        <v>375</v>
      </c>
      <c r="J95" s="2">
        <v>2</v>
      </c>
      <c r="K95" s="2">
        <v>10</v>
      </c>
    </row>
    <row r="96" spans="1:11" ht="15.75">
      <c r="A96" s="1">
        <v>0.6</v>
      </c>
      <c r="B96" s="4" t="s">
        <v>19</v>
      </c>
      <c r="C96" s="2">
        <v>5</v>
      </c>
      <c r="D96" s="2">
        <v>3204</v>
      </c>
      <c r="E96" s="2">
        <v>341</v>
      </c>
      <c r="F96" s="2">
        <v>694</v>
      </c>
      <c r="G96" s="2">
        <v>743</v>
      </c>
      <c r="H96" s="2">
        <v>421</v>
      </c>
      <c r="I96" s="2">
        <v>2573</v>
      </c>
      <c r="J96" s="2">
        <v>4</v>
      </c>
      <c r="K96" s="2">
        <v>0</v>
      </c>
    </row>
    <row r="97" spans="1:11" ht="15.75">
      <c r="A97" s="1">
        <v>0.6048611111111112</v>
      </c>
      <c r="B97" s="4" t="s">
        <v>20</v>
      </c>
      <c r="C97" s="2">
        <v>6</v>
      </c>
      <c r="D97" s="2">
        <v>263</v>
      </c>
      <c r="E97" s="2">
        <v>2344</v>
      </c>
      <c r="F97" s="2">
        <v>181</v>
      </c>
      <c r="G97" s="2">
        <v>1302</v>
      </c>
      <c r="H97" s="2">
        <v>2836</v>
      </c>
      <c r="I97" s="2">
        <v>395</v>
      </c>
      <c r="J97" s="2">
        <v>5</v>
      </c>
      <c r="K97" s="2">
        <v>0</v>
      </c>
    </row>
    <row r="98" spans="1:11" ht="15.75">
      <c r="A98" s="1">
        <v>0.6131944444444445</v>
      </c>
      <c r="B98" s="4" t="s">
        <v>21</v>
      </c>
      <c r="C98" s="2">
        <v>7</v>
      </c>
      <c r="D98" s="2">
        <v>354</v>
      </c>
      <c r="E98" s="2">
        <v>522</v>
      </c>
      <c r="F98" s="2">
        <v>3142</v>
      </c>
      <c r="G98" s="2">
        <v>3059</v>
      </c>
      <c r="H98" s="2">
        <v>333</v>
      </c>
      <c r="I98" s="2">
        <v>3111</v>
      </c>
      <c r="J98" s="2">
        <v>1</v>
      </c>
      <c r="K98" s="2">
        <v>4</v>
      </c>
    </row>
    <row r="99" spans="1:11" ht="15.75">
      <c r="A99" s="1">
        <v>0.6180555555555556</v>
      </c>
      <c r="B99" s="4" t="s">
        <v>22</v>
      </c>
      <c r="C99" s="2">
        <v>8</v>
      </c>
      <c r="D99" s="2">
        <v>527</v>
      </c>
      <c r="E99" s="2">
        <v>555</v>
      </c>
      <c r="F99" s="2">
        <v>334</v>
      </c>
      <c r="G99" s="2">
        <v>1155</v>
      </c>
      <c r="H99" s="2">
        <v>375</v>
      </c>
      <c r="I99" s="2">
        <v>271</v>
      </c>
      <c r="J99" s="2">
        <v>5</v>
      </c>
      <c r="K99" s="2">
        <v>7</v>
      </c>
    </row>
    <row r="100" spans="1:11" ht="15.75">
      <c r="A100" s="1">
        <v>0.6284722222222222</v>
      </c>
      <c r="B100" s="4" t="s">
        <v>37</v>
      </c>
      <c r="C100" s="2">
        <v>11</v>
      </c>
      <c r="D100" s="2">
        <v>3142</v>
      </c>
      <c r="E100" s="2">
        <v>354</v>
      </c>
      <c r="F100" s="2">
        <v>522</v>
      </c>
      <c r="G100" s="2">
        <v>3111</v>
      </c>
      <c r="H100" s="2">
        <v>3059</v>
      </c>
      <c r="I100" s="2">
        <v>333</v>
      </c>
      <c r="J100" s="2">
        <v>5</v>
      </c>
      <c r="K100" s="2">
        <v>3</v>
      </c>
    </row>
    <row r="101" spans="1:11" ht="15.75">
      <c r="A101" s="1">
        <v>0.6618055555555555</v>
      </c>
      <c r="B101" s="4" t="s">
        <v>24</v>
      </c>
      <c r="C101" s="2">
        <v>13</v>
      </c>
      <c r="D101" s="2">
        <v>694</v>
      </c>
      <c r="E101" s="2">
        <v>3204</v>
      </c>
      <c r="F101" s="2">
        <v>341</v>
      </c>
      <c r="G101" s="2">
        <v>263</v>
      </c>
      <c r="H101" s="2">
        <v>181</v>
      </c>
      <c r="I101" s="2">
        <v>2344</v>
      </c>
      <c r="J101" s="2">
        <v>9</v>
      </c>
      <c r="K101" s="2">
        <v>10</v>
      </c>
    </row>
    <row r="102" spans="1:11" ht="15.75">
      <c r="A102" s="1">
        <v>0.6708333333333334</v>
      </c>
      <c r="B102" s="4" t="s">
        <v>25</v>
      </c>
      <c r="C102" s="2">
        <v>14</v>
      </c>
      <c r="D102" s="2">
        <v>3142</v>
      </c>
      <c r="E102" s="2">
        <v>3308</v>
      </c>
      <c r="F102" s="2">
        <v>522</v>
      </c>
      <c r="G102" s="2">
        <v>1155</v>
      </c>
      <c r="H102" s="2">
        <v>375</v>
      </c>
      <c r="I102" s="2">
        <v>271</v>
      </c>
      <c r="J102" s="2">
        <v>7</v>
      </c>
      <c r="K102" s="2">
        <v>6</v>
      </c>
    </row>
    <row r="103" spans="1:11" ht="15.75">
      <c r="A103" s="1">
        <v>0.6833333333333332</v>
      </c>
      <c r="B103" s="4" t="s">
        <v>26</v>
      </c>
      <c r="C103" s="2">
        <v>15</v>
      </c>
      <c r="D103" s="2">
        <v>2265</v>
      </c>
      <c r="E103" s="2">
        <v>694</v>
      </c>
      <c r="F103" s="2">
        <v>341</v>
      </c>
      <c r="G103" s="2">
        <v>181</v>
      </c>
      <c r="H103" s="2">
        <v>2344</v>
      </c>
      <c r="I103" s="2">
        <v>263</v>
      </c>
      <c r="J103" s="2">
        <v>9</v>
      </c>
      <c r="K103" s="2">
        <v>3</v>
      </c>
    </row>
    <row r="104" spans="1:11" ht="15.75">
      <c r="A104" s="1">
        <v>0.688888888888889</v>
      </c>
      <c r="B104" s="4" t="s">
        <v>27</v>
      </c>
      <c r="C104" s="2">
        <v>16</v>
      </c>
      <c r="D104" s="2">
        <v>3308</v>
      </c>
      <c r="E104" s="2">
        <v>3142</v>
      </c>
      <c r="F104" s="2">
        <v>522</v>
      </c>
      <c r="G104" s="2">
        <v>271</v>
      </c>
      <c r="H104" s="2">
        <v>375</v>
      </c>
      <c r="I104" s="2">
        <v>1155</v>
      </c>
      <c r="J104" s="2">
        <v>3</v>
      </c>
      <c r="K104" s="2">
        <v>5</v>
      </c>
    </row>
    <row r="105" spans="1:11" ht="15.75">
      <c r="A105" s="1">
        <v>0.6944444444444445</v>
      </c>
      <c r="B105" s="4" t="s">
        <v>32</v>
      </c>
      <c r="C105" s="2">
        <v>17</v>
      </c>
      <c r="D105" s="2">
        <v>2265</v>
      </c>
      <c r="E105" s="2">
        <v>694</v>
      </c>
      <c r="F105" s="2">
        <v>341</v>
      </c>
      <c r="G105" s="2">
        <v>263</v>
      </c>
      <c r="H105" s="2">
        <v>2344</v>
      </c>
      <c r="I105" s="2">
        <v>181</v>
      </c>
      <c r="J105" s="2">
        <v>7</v>
      </c>
      <c r="K105" s="2">
        <v>3</v>
      </c>
    </row>
    <row r="106" spans="1:11" ht="15.75">
      <c r="A106" s="1">
        <v>0.6993055555555556</v>
      </c>
      <c r="B106" s="4" t="s">
        <v>28</v>
      </c>
      <c r="C106" s="2">
        <v>18</v>
      </c>
      <c r="D106" s="2">
        <v>522</v>
      </c>
      <c r="E106" s="2">
        <v>3308</v>
      </c>
      <c r="F106" s="2">
        <v>3142</v>
      </c>
      <c r="G106" s="2">
        <v>271</v>
      </c>
      <c r="H106" s="2">
        <v>1155</v>
      </c>
      <c r="I106" s="2">
        <v>375</v>
      </c>
      <c r="J106" s="2">
        <v>1</v>
      </c>
      <c r="K106" s="2">
        <v>8</v>
      </c>
    </row>
    <row r="107" spans="1:11" ht="15.75">
      <c r="A107" s="1">
        <v>0.7125</v>
      </c>
      <c r="B107" s="4" t="s">
        <v>29</v>
      </c>
      <c r="C107" s="2">
        <v>19</v>
      </c>
      <c r="D107" s="2">
        <v>2265</v>
      </c>
      <c r="E107" s="2">
        <v>341</v>
      </c>
      <c r="F107" s="2">
        <v>694</v>
      </c>
      <c r="G107" s="2">
        <v>375</v>
      </c>
      <c r="H107" s="2">
        <v>1155</v>
      </c>
      <c r="I107" s="2">
        <v>271</v>
      </c>
      <c r="J107" s="2">
        <v>5</v>
      </c>
      <c r="K107" s="2">
        <v>3</v>
      </c>
    </row>
    <row r="108" spans="1:11" ht="15.75">
      <c r="A108" s="1">
        <v>0.7402777777777777</v>
      </c>
      <c r="B108" s="4" t="s">
        <v>30</v>
      </c>
      <c r="C108" s="2">
        <v>20</v>
      </c>
      <c r="D108" s="2">
        <v>2265</v>
      </c>
      <c r="E108" s="2">
        <v>694</v>
      </c>
      <c r="F108" s="2">
        <v>341</v>
      </c>
      <c r="G108" s="2">
        <v>375</v>
      </c>
      <c r="H108" s="2">
        <v>271</v>
      </c>
      <c r="I108" s="2">
        <v>1155</v>
      </c>
      <c r="J108" s="2">
        <v>1</v>
      </c>
      <c r="K108" s="2">
        <v>3</v>
      </c>
    </row>
    <row r="109" spans="1:11" ht="15.75">
      <c r="A109" s="1">
        <v>0.75</v>
      </c>
      <c r="B109" s="4" t="s">
        <v>33</v>
      </c>
      <c r="C109" s="2">
        <v>21</v>
      </c>
      <c r="D109" s="2">
        <v>2265</v>
      </c>
      <c r="E109" s="2">
        <v>694</v>
      </c>
      <c r="F109" s="2">
        <v>341</v>
      </c>
      <c r="G109" s="2">
        <v>375</v>
      </c>
      <c r="H109" s="2">
        <v>271</v>
      </c>
      <c r="I109" s="2">
        <v>1155</v>
      </c>
      <c r="J109" s="2">
        <v>8</v>
      </c>
      <c r="K109" s="2">
        <v>4</v>
      </c>
    </row>
    <row r="110" spans="8:11" ht="15.75">
      <c r="H110" t="s">
        <v>128</v>
      </c>
      <c r="J110">
        <f>SUM(J92:J109)</f>
        <v>83</v>
      </c>
      <c r="K110" s="32">
        <f>SUM(K92:K109)</f>
        <v>73</v>
      </c>
    </row>
    <row r="111" spans="8:11" ht="15.75">
      <c r="H111" t="s">
        <v>129</v>
      </c>
      <c r="K111">
        <f>(J110+K110)/(109-91)/2</f>
        <v>4.333333333333333</v>
      </c>
    </row>
  </sheetData>
  <sheetProtection/>
  <mergeCells count="2">
    <mergeCell ref="A1:J1"/>
    <mergeCell ref="A90:K90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53">
      <selection activeCell="K66" sqref="K66"/>
    </sheetView>
  </sheetViews>
  <sheetFormatPr defaultColWidth="8.875" defaultRowHeight="15.75"/>
  <sheetData>
    <row r="1" spans="1:10" ht="15.75" customHeight="1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1" ht="31.5">
      <c r="A2" s="3" t="s">
        <v>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11" t="s">
        <v>39</v>
      </c>
    </row>
    <row r="3" spans="1:12" ht="15.75">
      <c r="A3" s="1">
        <v>0.48541666666666666</v>
      </c>
      <c r="B3" s="2">
        <v>1</v>
      </c>
      <c r="C3" s="2">
        <v>2279</v>
      </c>
      <c r="D3" s="2">
        <v>1279</v>
      </c>
      <c r="E3" s="2">
        <v>2809</v>
      </c>
      <c r="F3" s="2">
        <v>2603</v>
      </c>
      <c r="G3" s="2">
        <v>128</v>
      </c>
      <c r="H3" s="2">
        <v>2252</v>
      </c>
      <c r="I3" s="2">
        <v>2</v>
      </c>
      <c r="J3" s="2">
        <v>0</v>
      </c>
      <c r="K3" s="12"/>
      <c r="L3" t="s">
        <v>41</v>
      </c>
    </row>
    <row r="4" spans="1:12" ht="15.75">
      <c r="A4" s="1">
        <v>0.4916666666666667</v>
      </c>
      <c r="B4" s="2">
        <v>2</v>
      </c>
      <c r="C4" s="2">
        <v>3260</v>
      </c>
      <c r="D4" s="2">
        <v>451</v>
      </c>
      <c r="E4" s="2">
        <v>337</v>
      </c>
      <c r="F4" s="2">
        <v>2051</v>
      </c>
      <c r="G4" s="2">
        <v>2641</v>
      </c>
      <c r="H4" s="2">
        <v>433</v>
      </c>
      <c r="I4" s="2">
        <v>4</v>
      </c>
      <c r="J4" s="2">
        <v>3</v>
      </c>
      <c r="K4" s="14">
        <f>A4-A3</f>
        <v>0.006250000000000033</v>
      </c>
      <c r="L4" s="14"/>
    </row>
    <row r="5" spans="1:12" ht="15.75">
      <c r="A5" s="1">
        <v>0.4986111111111111</v>
      </c>
      <c r="B5" s="2">
        <v>3</v>
      </c>
      <c r="C5" s="2">
        <v>3138</v>
      </c>
      <c r="D5" s="2">
        <v>2544</v>
      </c>
      <c r="E5" s="2">
        <v>1743</v>
      </c>
      <c r="F5" s="2">
        <v>1317</v>
      </c>
      <c r="G5" s="2">
        <v>1708</v>
      </c>
      <c r="H5" s="2">
        <v>117</v>
      </c>
      <c r="I5" s="2">
        <v>1</v>
      </c>
      <c r="J5" s="2">
        <v>0</v>
      </c>
      <c r="K5" s="14">
        <f aca="true" t="shared" si="0" ref="K5:K64">A5-A4</f>
        <v>0.00694444444444442</v>
      </c>
      <c r="L5" s="14"/>
    </row>
    <row r="6" spans="1:12" ht="15.75">
      <c r="A6" s="1">
        <v>0.5069444444444444</v>
      </c>
      <c r="B6" s="2">
        <v>4</v>
      </c>
      <c r="C6" s="2">
        <v>2614</v>
      </c>
      <c r="D6" s="2">
        <v>1990</v>
      </c>
      <c r="E6" s="2">
        <v>1503</v>
      </c>
      <c r="F6" s="2">
        <v>222</v>
      </c>
      <c r="G6" s="2">
        <v>1038</v>
      </c>
      <c r="H6" s="2">
        <v>306</v>
      </c>
      <c r="I6" s="2">
        <v>0</v>
      </c>
      <c r="J6" s="2">
        <v>2</v>
      </c>
      <c r="K6" s="14">
        <f t="shared" si="0"/>
        <v>0.008333333333333304</v>
      </c>
      <c r="L6" s="14"/>
    </row>
    <row r="7" spans="1:12" ht="15.75">
      <c r="A7" s="1">
        <v>0.5125</v>
      </c>
      <c r="B7" s="2">
        <v>5</v>
      </c>
      <c r="C7" s="2">
        <v>1114</v>
      </c>
      <c r="D7" s="2">
        <v>3193</v>
      </c>
      <c r="E7" s="2">
        <v>63</v>
      </c>
      <c r="F7" s="2">
        <v>3062</v>
      </c>
      <c r="G7" s="2">
        <v>1249</v>
      </c>
      <c r="H7" s="2">
        <v>2618</v>
      </c>
      <c r="I7" s="2">
        <v>12</v>
      </c>
      <c r="J7" s="2">
        <v>7</v>
      </c>
      <c r="K7" s="14">
        <f t="shared" si="0"/>
        <v>0.005555555555555536</v>
      </c>
      <c r="L7" s="14"/>
    </row>
    <row r="8" spans="1:12" ht="15.75">
      <c r="A8" s="1">
        <v>0.5180555555555556</v>
      </c>
      <c r="B8" s="2">
        <v>6</v>
      </c>
      <c r="C8" s="2">
        <v>433</v>
      </c>
      <c r="D8" s="2">
        <v>3138</v>
      </c>
      <c r="E8" s="2">
        <v>2279</v>
      </c>
      <c r="F8" s="2">
        <v>2656</v>
      </c>
      <c r="G8" s="2">
        <v>1279</v>
      </c>
      <c r="H8" s="2">
        <v>1503</v>
      </c>
      <c r="I8" s="2">
        <v>4</v>
      </c>
      <c r="J8" s="2">
        <v>6</v>
      </c>
      <c r="K8" s="14">
        <f t="shared" si="0"/>
        <v>0.005555555555555647</v>
      </c>
      <c r="L8" s="14"/>
    </row>
    <row r="9" spans="1:12" ht="15.75">
      <c r="A9" s="1">
        <v>0.525</v>
      </c>
      <c r="B9" s="2">
        <v>7</v>
      </c>
      <c r="C9" s="2">
        <v>222</v>
      </c>
      <c r="D9" s="2">
        <v>117</v>
      </c>
      <c r="E9" s="2">
        <v>2603</v>
      </c>
      <c r="F9" s="2">
        <v>451</v>
      </c>
      <c r="G9" s="2">
        <v>1990</v>
      </c>
      <c r="H9" s="2">
        <v>2641</v>
      </c>
      <c r="I9" s="2">
        <v>2</v>
      </c>
      <c r="J9" s="2">
        <v>0</v>
      </c>
      <c r="K9" s="14">
        <f t="shared" si="0"/>
        <v>0.00694444444444442</v>
      </c>
      <c r="L9" s="14"/>
    </row>
    <row r="10" spans="1:12" ht="15.75">
      <c r="A10" s="1">
        <v>0.5680555555555555</v>
      </c>
      <c r="B10" s="2">
        <v>8</v>
      </c>
      <c r="C10" s="2">
        <v>2809</v>
      </c>
      <c r="D10" s="2">
        <v>3260</v>
      </c>
      <c r="E10" s="2">
        <v>1038</v>
      </c>
      <c r="F10" s="2">
        <v>1317</v>
      </c>
      <c r="G10" s="2">
        <v>63</v>
      </c>
      <c r="H10" s="2">
        <v>337</v>
      </c>
      <c r="I10" s="2">
        <v>5</v>
      </c>
      <c r="J10" s="2">
        <v>5</v>
      </c>
      <c r="K10" s="14"/>
      <c r="L10" s="14" t="s">
        <v>46</v>
      </c>
    </row>
    <row r="11" spans="1:12" ht="15.75">
      <c r="A11" s="1">
        <v>0.5770833333333333</v>
      </c>
      <c r="B11" s="2">
        <v>9</v>
      </c>
      <c r="C11" s="2">
        <v>3062</v>
      </c>
      <c r="D11" s="2">
        <v>2544</v>
      </c>
      <c r="E11" s="2">
        <v>2051</v>
      </c>
      <c r="F11" s="2">
        <v>306</v>
      </c>
      <c r="G11" s="2">
        <v>2656</v>
      </c>
      <c r="H11" s="2">
        <v>1114</v>
      </c>
      <c r="I11" s="2">
        <v>3</v>
      </c>
      <c r="J11" s="2">
        <v>8</v>
      </c>
      <c r="K11" s="14">
        <f t="shared" si="0"/>
        <v>0.009027777777777746</v>
      </c>
      <c r="L11" s="14"/>
    </row>
    <row r="12" spans="1:12" ht="15.75">
      <c r="A12" s="1">
        <v>0.5819444444444445</v>
      </c>
      <c r="B12" s="2">
        <v>10</v>
      </c>
      <c r="C12" s="2">
        <v>128</v>
      </c>
      <c r="D12" s="2">
        <v>1249</v>
      </c>
      <c r="E12" s="2">
        <v>1708</v>
      </c>
      <c r="F12" s="2">
        <v>2252</v>
      </c>
      <c r="G12" s="2">
        <v>2614</v>
      </c>
      <c r="H12" s="2">
        <v>1743</v>
      </c>
      <c r="I12" s="2">
        <v>0</v>
      </c>
      <c r="J12" s="2">
        <v>5</v>
      </c>
      <c r="K12" s="14">
        <f t="shared" si="0"/>
        <v>0.004861111111111205</v>
      </c>
      <c r="L12" s="14"/>
    </row>
    <row r="13" spans="1:12" ht="15.75">
      <c r="A13" s="1">
        <v>0.5881944444444445</v>
      </c>
      <c r="B13" s="2">
        <v>11</v>
      </c>
      <c r="C13" s="2">
        <v>3193</v>
      </c>
      <c r="D13" s="2">
        <v>2641</v>
      </c>
      <c r="E13" s="2">
        <v>1317</v>
      </c>
      <c r="F13" s="2">
        <v>2618</v>
      </c>
      <c r="G13" s="2">
        <v>1503</v>
      </c>
      <c r="H13" s="2">
        <v>222</v>
      </c>
      <c r="I13" s="2">
        <v>4</v>
      </c>
      <c r="J13" s="2">
        <v>0</v>
      </c>
      <c r="K13" s="14">
        <f t="shared" si="0"/>
        <v>0.006249999999999978</v>
      </c>
      <c r="L13" s="14"/>
    </row>
    <row r="14" spans="1:12" ht="15.75">
      <c r="A14" s="1">
        <v>0.5930555555555556</v>
      </c>
      <c r="B14" s="2">
        <v>12</v>
      </c>
      <c r="C14" s="2">
        <v>451</v>
      </c>
      <c r="D14" s="2">
        <v>1038</v>
      </c>
      <c r="E14" s="2">
        <v>1114</v>
      </c>
      <c r="F14" s="2">
        <v>1708</v>
      </c>
      <c r="G14" s="2">
        <v>2252</v>
      </c>
      <c r="H14" s="2">
        <v>1990</v>
      </c>
      <c r="I14" s="2">
        <v>11</v>
      </c>
      <c r="J14" s="2">
        <v>5</v>
      </c>
      <c r="K14" s="14">
        <f t="shared" si="0"/>
        <v>0.004861111111111094</v>
      </c>
      <c r="L14" s="14"/>
    </row>
    <row r="15" spans="1:12" ht="15.75">
      <c r="A15" s="1">
        <v>0.6</v>
      </c>
      <c r="B15" s="2">
        <v>13</v>
      </c>
      <c r="C15" s="2">
        <v>2603</v>
      </c>
      <c r="D15" s="2">
        <v>3193</v>
      </c>
      <c r="E15" s="2">
        <v>3062</v>
      </c>
      <c r="F15" s="2">
        <v>117</v>
      </c>
      <c r="G15" s="2">
        <v>1743</v>
      </c>
      <c r="H15" s="2">
        <v>337</v>
      </c>
      <c r="I15" s="2">
        <v>0</v>
      </c>
      <c r="J15" s="2">
        <v>2</v>
      </c>
      <c r="K15" s="14">
        <f t="shared" si="0"/>
        <v>0.00694444444444442</v>
      </c>
      <c r="L15" s="14"/>
    </row>
    <row r="16" spans="1:12" ht="15.75">
      <c r="A16" s="1">
        <v>0.6041666666666666</v>
      </c>
      <c r="B16" s="2">
        <v>14</v>
      </c>
      <c r="C16" s="2">
        <v>3138</v>
      </c>
      <c r="D16" s="2">
        <v>2618</v>
      </c>
      <c r="E16" s="2">
        <v>63</v>
      </c>
      <c r="F16" s="2">
        <v>1279</v>
      </c>
      <c r="G16" s="2">
        <v>2614</v>
      </c>
      <c r="H16" s="2">
        <v>433</v>
      </c>
      <c r="I16" s="2">
        <v>5</v>
      </c>
      <c r="J16" s="2">
        <v>3</v>
      </c>
      <c r="K16" s="14">
        <f t="shared" si="0"/>
        <v>0.004166666666666652</v>
      </c>
      <c r="L16" s="14"/>
    </row>
    <row r="17" spans="1:12" ht="15.75">
      <c r="A17" s="1">
        <v>0.6097222222222222</v>
      </c>
      <c r="B17" s="2">
        <v>15</v>
      </c>
      <c r="C17" s="2">
        <v>128</v>
      </c>
      <c r="D17" s="2">
        <v>2809</v>
      </c>
      <c r="E17" s="2">
        <v>2051</v>
      </c>
      <c r="F17" s="2">
        <v>306</v>
      </c>
      <c r="G17" s="2">
        <v>3260</v>
      </c>
      <c r="H17" s="2">
        <v>1249</v>
      </c>
      <c r="I17" s="2">
        <v>5</v>
      </c>
      <c r="J17" s="2">
        <v>0</v>
      </c>
      <c r="K17" s="14">
        <f t="shared" si="0"/>
        <v>0.005555555555555536</v>
      </c>
      <c r="L17" s="14"/>
    </row>
    <row r="18" spans="1:12" ht="15.75">
      <c r="A18" s="1">
        <v>0.6145833333333334</v>
      </c>
      <c r="B18" s="2">
        <v>16</v>
      </c>
      <c r="C18" s="2">
        <v>2279</v>
      </c>
      <c r="D18" s="2">
        <v>2656</v>
      </c>
      <c r="E18" s="2">
        <v>1990</v>
      </c>
      <c r="F18" s="2">
        <v>2544</v>
      </c>
      <c r="G18" s="2">
        <v>3138</v>
      </c>
      <c r="H18" s="2">
        <v>2641</v>
      </c>
      <c r="I18" s="2">
        <v>0</v>
      </c>
      <c r="J18" s="2">
        <v>0</v>
      </c>
      <c r="K18" s="14">
        <f t="shared" si="0"/>
        <v>0.004861111111111205</v>
      </c>
      <c r="L18" s="14"/>
    </row>
    <row r="19" spans="1:12" ht="15.75">
      <c r="A19" s="1">
        <v>0.61875</v>
      </c>
      <c r="B19" s="2">
        <v>17</v>
      </c>
      <c r="C19" s="2">
        <v>2809</v>
      </c>
      <c r="D19" s="2">
        <v>306</v>
      </c>
      <c r="E19" s="2">
        <v>1708</v>
      </c>
      <c r="F19" s="2">
        <v>3260</v>
      </c>
      <c r="G19" s="2">
        <v>1279</v>
      </c>
      <c r="H19" s="2">
        <v>2618</v>
      </c>
      <c r="I19" s="2">
        <v>3</v>
      </c>
      <c r="J19" s="2">
        <v>1</v>
      </c>
      <c r="K19" s="14">
        <f t="shared" si="0"/>
        <v>0.004166666666666652</v>
      </c>
      <c r="L19" s="14"/>
    </row>
    <row r="20" spans="1:12" ht="15.75">
      <c r="A20" s="1">
        <v>0.6229166666666667</v>
      </c>
      <c r="B20" s="2">
        <v>18</v>
      </c>
      <c r="C20" s="2">
        <v>2603</v>
      </c>
      <c r="D20" s="2">
        <v>1317</v>
      </c>
      <c r="E20" s="2">
        <v>1249</v>
      </c>
      <c r="F20" s="2">
        <v>2544</v>
      </c>
      <c r="G20" s="2">
        <v>451</v>
      </c>
      <c r="H20" s="2">
        <v>433</v>
      </c>
      <c r="I20" s="2">
        <v>0</v>
      </c>
      <c r="J20" s="2">
        <v>6</v>
      </c>
      <c r="K20" s="14">
        <f t="shared" si="0"/>
        <v>0.004166666666666652</v>
      </c>
      <c r="L20" s="14"/>
    </row>
    <row r="21" spans="1:12" ht="15.75">
      <c r="A21" s="1">
        <v>0.6284722222222222</v>
      </c>
      <c r="B21" s="2">
        <v>19</v>
      </c>
      <c r="C21" s="2">
        <v>3193</v>
      </c>
      <c r="D21" s="2">
        <v>128</v>
      </c>
      <c r="E21" s="2">
        <v>2656</v>
      </c>
      <c r="F21" s="2">
        <v>1038</v>
      </c>
      <c r="G21" s="2">
        <v>1743</v>
      </c>
      <c r="H21" s="2">
        <v>3062</v>
      </c>
      <c r="I21" s="2">
        <v>0</v>
      </c>
      <c r="J21" s="2">
        <v>1</v>
      </c>
      <c r="K21" s="14">
        <f t="shared" si="0"/>
        <v>0.005555555555555536</v>
      </c>
      <c r="L21" s="14"/>
    </row>
    <row r="22" spans="1:12" ht="15.75">
      <c r="A22" s="1">
        <v>0.6333333333333333</v>
      </c>
      <c r="B22" s="2">
        <v>20</v>
      </c>
      <c r="C22" s="2">
        <v>63</v>
      </c>
      <c r="D22" s="2">
        <v>1503</v>
      </c>
      <c r="E22" s="2">
        <v>2252</v>
      </c>
      <c r="F22" s="2">
        <v>2051</v>
      </c>
      <c r="G22" s="2">
        <v>222</v>
      </c>
      <c r="H22" s="2">
        <v>2279</v>
      </c>
      <c r="I22" s="2">
        <v>6</v>
      </c>
      <c r="J22" s="2">
        <v>4</v>
      </c>
      <c r="K22" s="14">
        <f t="shared" si="0"/>
        <v>0.004861111111111094</v>
      </c>
      <c r="L22" s="14"/>
    </row>
    <row r="23" spans="1:12" ht="15.75">
      <c r="A23" s="1">
        <v>0.6375</v>
      </c>
      <c r="B23" s="2">
        <v>21</v>
      </c>
      <c r="C23" s="2">
        <v>337</v>
      </c>
      <c r="D23" s="2">
        <v>2614</v>
      </c>
      <c r="E23" s="2">
        <v>2656</v>
      </c>
      <c r="F23" s="2">
        <v>1114</v>
      </c>
      <c r="G23" s="2">
        <v>117</v>
      </c>
      <c r="H23" s="2">
        <v>1317</v>
      </c>
      <c r="I23" s="2">
        <v>1</v>
      </c>
      <c r="J23" s="2">
        <v>5</v>
      </c>
      <c r="K23" s="14">
        <f t="shared" si="0"/>
        <v>0.004166666666666652</v>
      </c>
      <c r="L23" s="14"/>
    </row>
    <row r="24" spans="1:12" ht="15.75">
      <c r="A24" s="1">
        <v>0.642361111111111</v>
      </c>
      <c r="B24" s="2">
        <v>22</v>
      </c>
      <c r="C24" s="2">
        <v>1279</v>
      </c>
      <c r="D24" s="2">
        <v>2603</v>
      </c>
      <c r="E24" s="2">
        <v>2252</v>
      </c>
      <c r="F24" s="2">
        <v>3062</v>
      </c>
      <c r="G24" s="2">
        <v>451</v>
      </c>
      <c r="H24" s="2">
        <v>3138</v>
      </c>
      <c r="I24" s="2">
        <v>3</v>
      </c>
      <c r="J24" s="2">
        <v>5</v>
      </c>
      <c r="K24" s="14">
        <f t="shared" si="0"/>
        <v>0.004861111111111094</v>
      </c>
      <c r="L24" s="14"/>
    </row>
    <row r="25" spans="1:12" ht="15.75">
      <c r="A25" s="1">
        <v>0.6479166666666667</v>
      </c>
      <c r="B25" s="2">
        <v>23</v>
      </c>
      <c r="C25" s="2">
        <v>1708</v>
      </c>
      <c r="D25" s="2">
        <v>2544</v>
      </c>
      <c r="E25" s="2">
        <v>1503</v>
      </c>
      <c r="F25" s="2">
        <v>306</v>
      </c>
      <c r="G25" s="2">
        <v>1990</v>
      </c>
      <c r="H25" s="2">
        <v>128</v>
      </c>
      <c r="I25" s="2">
        <v>1</v>
      </c>
      <c r="J25" s="2">
        <v>0</v>
      </c>
      <c r="K25" s="14">
        <f t="shared" si="0"/>
        <v>0.005555555555555647</v>
      </c>
      <c r="L25" s="14"/>
    </row>
    <row r="26" spans="1:12" ht="15.75">
      <c r="A26" s="1">
        <v>0.6520833333333333</v>
      </c>
      <c r="B26" s="2">
        <v>24</v>
      </c>
      <c r="C26" s="2">
        <v>1114</v>
      </c>
      <c r="D26" s="2">
        <v>433</v>
      </c>
      <c r="E26" s="2">
        <v>337</v>
      </c>
      <c r="F26" s="2">
        <v>3260</v>
      </c>
      <c r="G26" s="2">
        <v>3193</v>
      </c>
      <c r="H26" s="2">
        <v>222</v>
      </c>
      <c r="I26" s="2">
        <v>8</v>
      </c>
      <c r="J26" s="2">
        <v>0</v>
      </c>
      <c r="K26" s="14">
        <f t="shared" si="0"/>
        <v>0.004166666666666652</v>
      </c>
      <c r="L26" s="14"/>
    </row>
    <row r="27" spans="1:12" ht="15.75">
      <c r="A27" s="1">
        <v>0.6590277777777778</v>
      </c>
      <c r="B27" s="2">
        <v>25</v>
      </c>
      <c r="C27" s="2">
        <v>2641</v>
      </c>
      <c r="D27" s="2">
        <v>2279</v>
      </c>
      <c r="E27" s="2">
        <v>2614</v>
      </c>
      <c r="F27" s="2">
        <v>117</v>
      </c>
      <c r="G27" s="2">
        <v>2809</v>
      </c>
      <c r="H27" s="2">
        <v>2618</v>
      </c>
      <c r="I27" s="2">
        <v>2</v>
      </c>
      <c r="J27" s="2">
        <v>2</v>
      </c>
      <c r="K27" s="14">
        <f t="shared" si="0"/>
        <v>0.00694444444444442</v>
      </c>
      <c r="L27" s="14"/>
    </row>
    <row r="28" spans="1:12" ht="15.75">
      <c r="A28" s="1">
        <v>0.6638888888888889</v>
      </c>
      <c r="B28" s="2">
        <v>26</v>
      </c>
      <c r="C28" s="2">
        <v>1249</v>
      </c>
      <c r="D28" s="2">
        <v>2051</v>
      </c>
      <c r="E28" s="2">
        <v>1743</v>
      </c>
      <c r="F28" s="2">
        <v>1038</v>
      </c>
      <c r="G28" s="2">
        <v>63</v>
      </c>
      <c r="H28" s="2">
        <v>2603</v>
      </c>
      <c r="I28" s="2">
        <v>5</v>
      </c>
      <c r="J28" s="2">
        <v>3</v>
      </c>
      <c r="K28" s="14">
        <f t="shared" si="0"/>
        <v>0.004861111111111094</v>
      </c>
      <c r="L28" s="14"/>
    </row>
    <row r="29" spans="1:12" ht="15.75">
      <c r="A29" s="1">
        <v>0.66875</v>
      </c>
      <c r="B29" s="2">
        <v>27</v>
      </c>
      <c r="C29" s="2">
        <v>117</v>
      </c>
      <c r="D29" s="2">
        <v>3193</v>
      </c>
      <c r="E29" s="2">
        <v>1279</v>
      </c>
      <c r="F29" s="2">
        <v>2809</v>
      </c>
      <c r="G29" s="2">
        <v>2252</v>
      </c>
      <c r="H29" s="2">
        <v>2544</v>
      </c>
      <c r="I29" s="2">
        <v>2</v>
      </c>
      <c r="J29" s="2">
        <v>0</v>
      </c>
      <c r="K29" s="14">
        <f t="shared" si="0"/>
        <v>0.004861111111111094</v>
      </c>
      <c r="L29" s="14"/>
    </row>
    <row r="30" spans="1:12" ht="15.75">
      <c r="A30" s="1">
        <v>0.6736111111111112</v>
      </c>
      <c r="B30" s="2">
        <v>28</v>
      </c>
      <c r="C30" s="2">
        <v>1038</v>
      </c>
      <c r="D30" s="2">
        <v>1503</v>
      </c>
      <c r="E30" s="2">
        <v>128</v>
      </c>
      <c r="F30" s="2">
        <v>2618</v>
      </c>
      <c r="G30" s="2">
        <v>337</v>
      </c>
      <c r="H30" s="2">
        <v>2051</v>
      </c>
      <c r="I30" s="2">
        <v>3</v>
      </c>
      <c r="J30" s="2">
        <v>6</v>
      </c>
      <c r="K30" s="14">
        <f t="shared" si="0"/>
        <v>0.004861111111111205</v>
      </c>
      <c r="L30" s="14"/>
    </row>
    <row r="31" spans="1:12" ht="15.75">
      <c r="A31" s="1">
        <v>0.6791666666666667</v>
      </c>
      <c r="B31" s="2">
        <v>29</v>
      </c>
      <c r="C31" s="2">
        <v>2656</v>
      </c>
      <c r="D31" s="2">
        <v>433</v>
      </c>
      <c r="E31" s="2">
        <v>3062</v>
      </c>
      <c r="F31" s="2">
        <v>1708</v>
      </c>
      <c r="G31" s="2">
        <v>3138</v>
      </c>
      <c r="H31" s="2">
        <v>222</v>
      </c>
      <c r="I31" s="2">
        <v>4</v>
      </c>
      <c r="J31" s="2">
        <v>9</v>
      </c>
      <c r="K31" s="14">
        <f t="shared" si="0"/>
        <v>0.005555555555555536</v>
      </c>
      <c r="L31" s="14"/>
    </row>
    <row r="32" spans="1:12" ht="15.75">
      <c r="A32" s="1">
        <v>0.6847222222222222</v>
      </c>
      <c r="B32" s="2">
        <v>30</v>
      </c>
      <c r="C32" s="2">
        <v>1114</v>
      </c>
      <c r="D32" s="2">
        <v>2279</v>
      </c>
      <c r="E32" s="2">
        <v>1249</v>
      </c>
      <c r="F32" s="2">
        <v>3260</v>
      </c>
      <c r="G32" s="2">
        <v>1990</v>
      </c>
      <c r="H32" s="2">
        <v>2641</v>
      </c>
      <c r="I32" s="2">
        <v>6</v>
      </c>
      <c r="J32" s="2">
        <v>1</v>
      </c>
      <c r="K32" s="14">
        <f t="shared" si="0"/>
        <v>0.005555555555555536</v>
      </c>
      <c r="L32" s="14"/>
    </row>
    <row r="33" spans="1:12" ht="15.75">
      <c r="A33" s="1">
        <v>0.6902777777777778</v>
      </c>
      <c r="B33" s="2">
        <v>31</v>
      </c>
      <c r="C33" s="2">
        <v>2614</v>
      </c>
      <c r="D33" s="2">
        <v>306</v>
      </c>
      <c r="E33" s="2">
        <v>1317</v>
      </c>
      <c r="F33" s="2">
        <v>1743</v>
      </c>
      <c r="G33" s="2">
        <v>451</v>
      </c>
      <c r="H33" s="2">
        <v>63</v>
      </c>
      <c r="I33" s="2">
        <v>3</v>
      </c>
      <c r="J33" s="2">
        <v>4</v>
      </c>
      <c r="K33" s="14">
        <f t="shared" si="0"/>
        <v>0.005555555555555536</v>
      </c>
      <c r="L33" s="14"/>
    </row>
    <row r="34" spans="1:12" ht="15.75">
      <c r="A34" s="1">
        <v>0.6958333333333333</v>
      </c>
      <c r="B34" s="2">
        <v>32</v>
      </c>
      <c r="C34" s="2">
        <v>2252</v>
      </c>
      <c r="D34" s="2">
        <v>2641</v>
      </c>
      <c r="E34" s="2">
        <v>2618</v>
      </c>
      <c r="F34" s="2">
        <v>1249</v>
      </c>
      <c r="G34" s="2">
        <v>1038</v>
      </c>
      <c r="H34" s="2">
        <v>1990</v>
      </c>
      <c r="I34" s="2">
        <v>3</v>
      </c>
      <c r="J34" s="2">
        <v>3</v>
      </c>
      <c r="K34" s="14">
        <f t="shared" si="0"/>
        <v>0.005555555555555536</v>
      </c>
      <c r="L34" s="14"/>
    </row>
    <row r="35" spans="1:12" ht="15.75">
      <c r="A35" s="1">
        <v>0.6993055555555556</v>
      </c>
      <c r="B35" s="2">
        <v>33</v>
      </c>
      <c r="C35" s="2">
        <v>3260</v>
      </c>
      <c r="D35" s="2">
        <v>433</v>
      </c>
      <c r="E35" s="2">
        <v>1503</v>
      </c>
      <c r="F35" s="2">
        <v>1279</v>
      </c>
      <c r="G35" s="2">
        <v>63</v>
      </c>
      <c r="H35" s="2">
        <v>3062</v>
      </c>
      <c r="I35" s="2">
        <v>3</v>
      </c>
      <c r="J35" s="2">
        <v>11</v>
      </c>
      <c r="K35" s="14">
        <f t="shared" si="0"/>
        <v>0.003472222222222321</v>
      </c>
      <c r="L35" s="14"/>
    </row>
    <row r="36" spans="1:12" ht="15.75">
      <c r="A36" s="1">
        <v>0.7048611111111112</v>
      </c>
      <c r="B36" s="2">
        <v>34</v>
      </c>
      <c r="C36" s="2">
        <v>3138</v>
      </c>
      <c r="D36" s="2">
        <v>1317</v>
      </c>
      <c r="E36" s="2">
        <v>2544</v>
      </c>
      <c r="F36" s="2">
        <v>2614</v>
      </c>
      <c r="G36" s="2">
        <v>3193</v>
      </c>
      <c r="H36" s="2">
        <v>2051</v>
      </c>
      <c r="I36" s="2">
        <v>3</v>
      </c>
      <c r="J36" s="2">
        <v>3</v>
      </c>
      <c r="K36" s="14">
        <f t="shared" si="0"/>
        <v>0.005555555555555536</v>
      </c>
      <c r="L36" s="14"/>
    </row>
    <row r="37" spans="1:12" ht="15.75">
      <c r="A37" s="1">
        <v>0.7104166666666667</v>
      </c>
      <c r="B37" s="2">
        <v>35</v>
      </c>
      <c r="C37" s="2">
        <v>337</v>
      </c>
      <c r="D37" s="2">
        <v>2603</v>
      </c>
      <c r="E37" s="2">
        <v>306</v>
      </c>
      <c r="F37" s="2">
        <v>222</v>
      </c>
      <c r="G37" s="2">
        <v>1114</v>
      </c>
      <c r="H37" s="2">
        <v>128</v>
      </c>
      <c r="I37" s="2">
        <v>2</v>
      </c>
      <c r="J37" s="2">
        <v>10</v>
      </c>
      <c r="K37" s="14">
        <f t="shared" si="0"/>
        <v>0.005555555555555536</v>
      </c>
      <c r="L37" s="14"/>
    </row>
    <row r="38" spans="1:12" ht="15.75">
      <c r="A38" s="1">
        <v>0.3590277777777778</v>
      </c>
      <c r="B38" s="2">
        <v>36</v>
      </c>
      <c r="C38" s="2">
        <v>2809</v>
      </c>
      <c r="D38" s="2">
        <v>451</v>
      </c>
      <c r="E38" s="2">
        <v>2279</v>
      </c>
      <c r="F38" s="2">
        <v>1708</v>
      </c>
      <c r="G38" s="2">
        <v>2656</v>
      </c>
      <c r="H38" s="2">
        <v>1743</v>
      </c>
      <c r="I38" s="2">
        <v>5</v>
      </c>
      <c r="J38" s="2">
        <v>0</v>
      </c>
      <c r="K38" s="14"/>
      <c r="L38" s="14" t="s">
        <v>40</v>
      </c>
    </row>
    <row r="39" spans="1:12" ht="15.75">
      <c r="A39" s="1">
        <v>0.36319444444444443</v>
      </c>
      <c r="B39" s="2">
        <v>37</v>
      </c>
      <c r="C39" s="2">
        <v>117</v>
      </c>
      <c r="D39" s="2">
        <v>306</v>
      </c>
      <c r="E39" s="2">
        <v>2614</v>
      </c>
      <c r="F39" s="2">
        <v>3260</v>
      </c>
      <c r="G39" s="2">
        <v>1038</v>
      </c>
      <c r="H39" s="2">
        <v>3138</v>
      </c>
      <c r="I39" s="2">
        <v>2</v>
      </c>
      <c r="J39" s="2">
        <v>5</v>
      </c>
      <c r="K39" s="14">
        <f t="shared" si="0"/>
        <v>0.004166666666666652</v>
      </c>
      <c r="L39" s="14"/>
    </row>
    <row r="40" spans="1:12" ht="15.75">
      <c r="A40" s="1">
        <v>0.3673611111111111</v>
      </c>
      <c r="B40" s="2">
        <v>38</v>
      </c>
      <c r="C40" s="2">
        <v>128</v>
      </c>
      <c r="D40" s="2">
        <v>63</v>
      </c>
      <c r="E40" s="2">
        <v>2641</v>
      </c>
      <c r="F40" s="2">
        <v>1708</v>
      </c>
      <c r="G40" s="2">
        <v>2051</v>
      </c>
      <c r="H40" s="2">
        <v>1114</v>
      </c>
      <c r="I40" s="2">
        <v>6</v>
      </c>
      <c r="J40" s="2">
        <v>6</v>
      </c>
      <c r="K40" s="14">
        <f t="shared" si="0"/>
        <v>0.004166666666666652</v>
      </c>
      <c r="L40" s="14"/>
    </row>
    <row r="41" spans="1:12" ht="15.75">
      <c r="A41" s="1">
        <v>0.375</v>
      </c>
      <c r="B41" s="2">
        <v>39</v>
      </c>
      <c r="C41" s="2">
        <v>2279</v>
      </c>
      <c r="D41" s="2">
        <v>117</v>
      </c>
      <c r="E41" s="2">
        <v>3062</v>
      </c>
      <c r="F41" s="2">
        <v>1503</v>
      </c>
      <c r="G41" s="2">
        <v>451</v>
      </c>
      <c r="H41" s="2">
        <v>1317</v>
      </c>
      <c r="I41" s="2">
        <v>0</v>
      </c>
      <c r="J41" s="2">
        <v>6</v>
      </c>
      <c r="K41" s="14">
        <f t="shared" si="0"/>
        <v>0.007638888888888917</v>
      </c>
      <c r="L41" s="14"/>
    </row>
    <row r="42" spans="1:12" ht="15.75">
      <c r="A42" s="1">
        <v>0.37916666666666665</v>
      </c>
      <c r="B42" s="2">
        <v>40</v>
      </c>
      <c r="C42" s="2">
        <v>2544</v>
      </c>
      <c r="D42" s="2">
        <v>222</v>
      </c>
      <c r="E42" s="2">
        <v>2656</v>
      </c>
      <c r="F42" s="2">
        <v>1249</v>
      </c>
      <c r="G42" s="2">
        <v>337</v>
      </c>
      <c r="H42" s="2">
        <v>2252</v>
      </c>
      <c r="I42" s="2">
        <v>3</v>
      </c>
      <c r="J42" s="2">
        <v>2</v>
      </c>
      <c r="K42" s="14">
        <f t="shared" si="0"/>
        <v>0.004166666666666652</v>
      </c>
      <c r="L42" s="14"/>
    </row>
    <row r="43" spans="1:12" ht="15.75">
      <c r="A43" s="1">
        <v>0.3840277777777778</v>
      </c>
      <c r="B43" s="2">
        <v>41</v>
      </c>
      <c r="C43" s="2">
        <v>2603</v>
      </c>
      <c r="D43" s="2">
        <v>1743</v>
      </c>
      <c r="E43" s="2">
        <v>2809</v>
      </c>
      <c r="F43" s="2">
        <v>433</v>
      </c>
      <c r="G43" s="2">
        <v>1990</v>
      </c>
      <c r="H43" s="2">
        <v>3193</v>
      </c>
      <c r="I43" s="2">
        <v>3</v>
      </c>
      <c r="J43" s="2">
        <v>1</v>
      </c>
      <c r="K43" s="14">
        <f t="shared" si="0"/>
        <v>0.004861111111111149</v>
      </c>
      <c r="L43" s="14"/>
    </row>
    <row r="44" spans="1:12" ht="15.75">
      <c r="A44" s="1">
        <v>0.3958333333333333</v>
      </c>
      <c r="B44" s="2">
        <v>42</v>
      </c>
      <c r="C44" s="2">
        <v>1279</v>
      </c>
      <c r="D44" s="2">
        <v>2051</v>
      </c>
      <c r="E44" s="2">
        <v>3138</v>
      </c>
      <c r="F44" s="2">
        <v>2618</v>
      </c>
      <c r="G44" s="2">
        <v>2614</v>
      </c>
      <c r="H44" s="2">
        <v>1038</v>
      </c>
      <c r="I44" s="2">
        <v>8</v>
      </c>
      <c r="J44" s="2">
        <v>3</v>
      </c>
      <c r="K44" s="14">
        <f t="shared" si="0"/>
        <v>0.011805555555555514</v>
      </c>
      <c r="L44" s="14"/>
    </row>
    <row r="45" spans="1:12" ht="15.75">
      <c r="A45" s="1">
        <v>0.3993055555555556</v>
      </c>
      <c r="B45" s="2">
        <v>43</v>
      </c>
      <c r="C45" s="2">
        <v>2252</v>
      </c>
      <c r="D45" s="2">
        <v>2656</v>
      </c>
      <c r="E45" s="2">
        <v>451</v>
      </c>
      <c r="F45" s="2">
        <v>1503</v>
      </c>
      <c r="G45" s="2">
        <v>2809</v>
      </c>
      <c r="H45" s="2">
        <v>433</v>
      </c>
      <c r="I45" s="2">
        <v>7</v>
      </c>
      <c r="J45" s="2">
        <v>8</v>
      </c>
      <c r="K45" s="14">
        <f t="shared" si="0"/>
        <v>0.0034722222222222654</v>
      </c>
      <c r="L45" s="14"/>
    </row>
    <row r="46" spans="1:12" ht="15.75">
      <c r="A46" s="1">
        <v>0.4055555555555555</v>
      </c>
      <c r="B46" s="2">
        <v>44</v>
      </c>
      <c r="C46" s="2">
        <v>2641</v>
      </c>
      <c r="D46" s="2">
        <v>3062</v>
      </c>
      <c r="E46" s="2">
        <v>337</v>
      </c>
      <c r="F46" s="2">
        <v>128</v>
      </c>
      <c r="G46" s="2">
        <v>1743</v>
      </c>
      <c r="H46" s="2">
        <v>2618</v>
      </c>
      <c r="I46" s="2">
        <v>3</v>
      </c>
      <c r="J46" s="2">
        <v>0</v>
      </c>
      <c r="K46" s="14">
        <f t="shared" si="0"/>
        <v>0.006249999999999922</v>
      </c>
      <c r="L46" s="14"/>
    </row>
    <row r="47" spans="1:12" ht="15.75">
      <c r="A47" s="1">
        <v>0.4083333333333334</v>
      </c>
      <c r="B47" s="2">
        <v>45</v>
      </c>
      <c r="C47" s="2">
        <v>1279</v>
      </c>
      <c r="D47" s="2">
        <v>1114</v>
      </c>
      <c r="E47" s="2">
        <v>1990</v>
      </c>
      <c r="F47" s="2">
        <v>1708</v>
      </c>
      <c r="G47" s="2">
        <v>3260</v>
      </c>
      <c r="H47" s="2">
        <v>2603</v>
      </c>
      <c r="I47" s="2">
        <v>9</v>
      </c>
      <c r="J47" s="2">
        <v>1</v>
      </c>
      <c r="K47" s="14">
        <f t="shared" si="0"/>
        <v>0.002777777777777879</v>
      </c>
      <c r="L47" s="14"/>
    </row>
    <row r="48" spans="1:12" ht="15.75">
      <c r="A48" s="1">
        <v>0.4125</v>
      </c>
      <c r="B48" s="2">
        <v>46</v>
      </c>
      <c r="C48" s="2">
        <v>63</v>
      </c>
      <c r="D48" s="2">
        <v>222</v>
      </c>
      <c r="E48" s="2">
        <v>1249</v>
      </c>
      <c r="F48" s="2">
        <v>2279</v>
      </c>
      <c r="G48" s="2">
        <v>2544</v>
      </c>
      <c r="H48" s="2">
        <v>1317</v>
      </c>
      <c r="I48" s="2">
        <v>5</v>
      </c>
      <c r="J48" s="2">
        <v>0</v>
      </c>
      <c r="K48" s="14">
        <f t="shared" si="0"/>
        <v>0.004166666666666596</v>
      </c>
      <c r="L48" s="14"/>
    </row>
    <row r="49" spans="1:12" ht="15.75">
      <c r="A49" s="1">
        <v>0.4201388888888889</v>
      </c>
      <c r="B49" s="2">
        <v>47</v>
      </c>
      <c r="C49" s="2">
        <v>117</v>
      </c>
      <c r="D49" s="2">
        <v>1038</v>
      </c>
      <c r="E49" s="2">
        <v>433</v>
      </c>
      <c r="F49" s="2">
        <v>3193</v>
      </c>
      <c r="G49" s="2">
        <v>306</v>
      </c>
      <c r="H49" s="2">
        <v>1503</v>
      </c>
      <c r="I49" s="2">
        <v>1</v>
      </c>
      <c r="J49" s="2">
        <v>7</v>
      </c>
      <c r="K49" s="14">
        <f t="shared" si="0"/>
        <v>0.007638888888888917</v>
      </c>
      <c r="L49" s="14"/>
    </row>
    <row r="50" spans="1:12" ht="15.75">
      <c r="A50" s="1">
        <v>0.42430555555555555</v>
      </c>
      <c r="B50" s="2">
        <v>48</v>
      </c>
      <c r="C50" s="2">
        <v>2603</v>
      </c>
      <c r="D50" s="2">
        <v>451</v>
      </c>
      <c r="E50" s="2">
        <v>2618</v>
      </c>
      <c r="F50" s="2">
        <v>63</v>
      </c>
      <c r="G50" s="2">
        <v>2544</v>
      </c>
      <c r="H50" s="2">
        <v>2614</v>
      </c>
      <c r="I50" s="2">
        <v>3</v>
      </c>
      <c r="J50" s="2">
        <v>10</v>
      </c>
      <c r="K50" s="14">
        <f t="shared" si="0"/>
        <v>0.004166666666666652</v>
      </c>
      <c r="L50" s="14"/>
    </row>
    <row r="51" spans="1:12" ht="15.75">
      <c r="A51" s="1">
        <v>0.4291666666666667</v>
      </c>
      <c r="B51" s="2">
        <v>49</v>
      </c>
      <c r="C51" s="2">
        <v>337</v>
      </c>
      <c r="D51" s="2">
        <v>1708</v>
      </c>
      <c r="E51" s="2">
        <v>2809</v>
      </c>
      <c r="F51" s="2">
        <v>1249</v>
      </c>
      <c r="G51" s="2">
        <v>1114</v>
      </c>
      <c r="H51" s="2">
        <v>3138</v>
      </c>
      <c r="I51" s="2">
        <v>1</v>
      </c>
      <c r="J51" s="2">
        <v>15</v>
      </c>
      <c r="K51" s="14">
        <f t="shared" si="0"/>
        <v>0.004861111111111149</v>
      </c>
      <c r="L51" s="14"/>
    </row>
    <row r="52" spans="1:12" ht="15.75">
      <c r="A52" s="1">
        <v>0.43333333333333335</v>
      </c>
      <c r="B52" s="2">
        <v>50</v>
      </c>
      <c r="C52" s="2">
        <v>128</v>
      </c>
      <c r="D52" s="2">
        <v>3062</v>
      </c>
      <c r="E52" s="2">
        <v>3260</v>
      </c>
      <c r="F52" s="2">
        <v>2252</v>
      </c>
      <c r="G52" s="2">
        <v>2656</v>
      </c>
      <c r="H52" s="2">
        <v>1317</v>
      </c>
      <c r="I52" s="2">
        <v>0</v>
      </c>
      <c r="J52" s="2">
        <v>1</v>
      </c>
      <c r="K52" s="14">
        <f t="shared" si="0"/>
        <v>0.004166666666666652</v>
      </c>
      <c r="L52" s="14"/>
    </row>
    <row r="53" spans="1:12" ht="15.75">
      <c r="A53" s="1">
        <v>0.4479166666666667</v>
      </c>
      <c r="B53" s="2">
        <v>51</v>
      </c>
      <c r="C53" s="2">
        <v>1743</v>
      </c>
      <c r="D53" s="2">
        <v>222</v>
      </c>
      <c r="E53" s="2">
        <v>2641</v>
      </c>
      <c r="F53" s="2">
        <v>1279</v>
      </c>
      <c r="G53" s="2">
        <v>2279</v>
      </c>
      <c r="H53" s="2">
        <v>306</v>
      </c>
      <c r="I53" s="2">
        <v>2</v>
      </c>
      <c r="J53" s="2">
        <v>6</v>
      </c>
      <c r="K53" s="14">
        <f t="shared" si="0"/>
        <v>0.014583333333333337</v>
      </c>
      <c r="L53" s="14"/>
    </row>
    <row r="54" spans="1:12" ht="15.75">
      <c r="A54" s="1">
        <v>0.4527777777777778</v>
      </c>
      <c r="B54" s="2">
        <v>52</v>
      </c>
      <c r="C54" s="2">
        <v>1990</v>
      </c>
      <c r="D54" s="2">
        <v>2051</v>
      </c>
      <c r="E54" s="2">
        <v>3260</v>
      </c>
      <c r="F54" s="2">
        <v>3193</v>
      </c>
      <c r="G54" s="2">
        <v>117</v>
      </c>
      <c r="H54" s="2">
        <v>2544</v>
      </c>
      <c r="I54" s="2">
        <v>3</v>
      </c>
      <c r="J54" s="2">
        <v>0</v>
      </c>
      <c r="K54" s="14">
        <f t="shared" si="0"/>
        <v>0.004861111111111094</v>
      </c>
      <c r="L54" s="14"/>
    </row>
    <row r="55" spans="1:12" ht="15.75">
      <c r="A55" s="1">
        <v>0.45694444444444443</v>
      </c>
      <c r="B55" s="2">
        <v>53</v>
      </c>
      <c r="C55" s="2">
        <v>1503</v>
      </c>
      <c r="D55" s="2">
        <v>1743</v>
      </c>
      <c r="E55" s="2">
        <v>1114</v>
      </c>
      <c r="F55" s="2">
        <v>3138</v>
      </c>
      <c r="G55" s="2">
        <v>2641</v>
      </c>
      <c r="H55" s="2">
        <v>2603</v>
      </c>
      <c r="I55" s="2">
        <v>8</v>
      </c>
      <c r="J55" s="2">
        <v>2</v>
      </c>
      <c r="K55" s="14">
        <f t="shared" si="0"/>
        <v>0.004166666666666652</v>
      </c>
      <c r="L55" s="14"/>
    </row>
    <row r="56" spans="1:12" ht="15.75">
      <c r="A56" s="1">
        <v>0.46388888888888885</v>
      </c>
      <c r="B56" s="2">
        <v>54</v>
      </c>
      <c r="C56" s="2">
        <v>222</v>
      </c>
      <c r="D56" s="2">
        <v>1990</v>
      </c>
      <c r="E56" s="2">
        <v>3062</v>
      </c>
      <c r="F56" s="2">
        <v>2614</v>
      </c>
      <c r="G56" s="2">
        <v>1249</v>
      </c>
      <c r="H56" s="2">
        <v>2809</v>
      </c>
      <c r="I56" s="2">
        <v>1</v>
      </c>
      <c r="J56" s="2">
        <v>1</v>
      </c>
      <c r="K56" s="14">
        <f t="shared" si="0"/>
        <v>0.00694444444444442</v>
      </c>
      <c r="L56" s="14"/>
    </row>
    <row r="57" spans="1:12" ht="15.75">
      <c r="A57" s="1">
        <v>0.4673611111111111</v>
      </c>
      <c r="B57" s="2">
        <v>55</v>
      </c>
      <c r="C57" s="2">
        <v>1317</v>
      </c>
      <c r="D57" s="2">
        <v>2618</v>
      </c>
      <c r="E57" s="2">
        <v>433</v>
      </c>
      <c r="F57" s="2">
        <v>451</v>
      </c>
      <c r="G57" s="2">
        <v>128</v>
      </c>
      <c r="H57" s="2">
        <v>117</v>
      </c>
      <c r="I57" s="2">
        <v>3</v>
      </c>
      <c r="J57" s="2">
        <v>4</v>
      </c>
      <c r="K57" s="14">
        <f t="shared" si="0"/>
        <v>0.0034722222222222654</v>
      </c>
      <c r="L57" s="14"/>
    </row>
    <row r="58" spans="1:12" ht="15.75">
      <c r="A58" s="1">
        <v>0.47152777777777777</v>
      </c>
      <c r="B58" s="2">
        <v>56</v>
      </c>
      <c r="C58" s="2">
        <v>306</v>
      </c>
      <c r="D58" s="2">
        <v>2252</v>
      </c>
      <c r="E58" s="2">
        <v>2051</v>
      </c>
      <c r="F58" s="2">
        <v>337</v>
      </c>
      <c r="G58" s="2">
        <v>2279</v>
      </c>
      <c r="H58" s="2">
        <v>3193</v>
      </c>
      <c r="I58" s="2">
        <v>4</v>
      </c>
      <c r="J58" s="2">
        <v>4</v>
      </c>
      <c r="K58" s="14">
        <f t="shared" si="0"/>
        <v>0.004166666666666652</v>
      </c>
      <c r="L58" s="14"/>
    </row>
    <row r="59" spans="1:12" ht="15.75">
      <c r="A59" s="1">
        <v>0.4756944444444444</v>
      </c>
      <c r="B59" s="2">
        <v>57</v>
      </c>
      <c r="C59" s="2">
        <v>1279</v>
      </c>
      <c r="D59" s="2">
        <v>1708</v>
      </c>
      <c r="E59" s="2">
        <v>1038</v>
      </c>
      <c r="F59" s="2">
        <v>63</v>
      </c>
      <c r="G59" s="2">
        <v>2656</v>
      </c>
      <c r="H59" s="2">
        <v>2641</v>
      </c>
      <c r="I59" s="2">
        <v>7</v>
      </c>
      <c r="J59" s="2">
        <v>3</v>
      </c>
      <c r="K59" s="14">
        <f t="shared" si="0"/>
        <v>0.004166666666666652</v>
      </c>
      <c r="L59" s="14"/>
    </row>
    <row r="60" spans="1:12" ht="15.75">
      <c r="A60" s="1">
        <v>0.48055555555555557</v>
      </c>
      <c r="B60" s="2">
        <v>58</v>
      </c>
      <c r="C60" s="2">
        <v>1317</v>
      </c>
      <c r="D60" s="2">
        <v>1743</v>
      </c>
      <c r="E60" s="2">
        <v>3260</v>
      </c>
      <c r="F60" s="2">
        <v>2809</v>
      </c>
      <c r="G60" s="2">
        <v>3062</v>
      </c>
      <c r="H60" s="2">
        <v>1114</v>
      </c>
      <c r="I60" s="2">
        <v>3</v>
      </c>
      <c r="J60" s="2">
        <v>13</v>
      </c>
      <c r="K60" s="14">
        <f t="shared" si="0"/>
        <v>0.004861111111111149</v>
      </c>
      <c r="L60" s="14"/>
    </row>
    <row r="61" spans="1:12" ht="15.75">
      <c r="A61" s="1">
        <v>0.48819444444444443</v>
      </c>
      <c r="B61" s="2">
        <v>59</v>
      </c>
      <c r="C61" s="2">
        <v>337</v>
      </c>
      <c r="D61" s="2">
        <v>1038</v>
      </c>
      <c r="E61" s="2">
        <v>222</v>
      </c>
      <c r="F61" s="2">
        <v>2279</v>
      </c>
      <c r="G61" s="2">
        <v>1708</v>
      </c>
      <c r="H61" s="2">
        <v>2252</v>
      </c>
      <c r="I61" s="2">
        <v>6</v>
      </c>
      <c r="J61" s="2">
        <v>1</v>
      </c>
      <c r="K61" s="14">
        <f t="shared" si="0"/>
        <v>0.007638888888888862</v>
      </c>
      <c r="L61" s="14"/>
    </row>
    <row r="62" spans="1:12" ht="15.75">
      <c r="A62" s="1">
        <v>0.4930555555555556</v>
      </c>
      <c r="B62" s="2">
        <v>60</v>
      </c>
      <c r="C62" s="2">
        <v>3138</v>
      </c>
      <c r="D62" s="2">
        <v>1990</v>
      </c>
      <c r="E62" s="2">
        <v>117</v>
      </c>
      <c r="F62" s="2">
        <v>433</v>
      </c>
      <c r="G62" s="2">
        <v>128</v>
      </c>
      <c r="H62" s="2">
        <v>63</v>
      </c>
      <c r="I62" s="2">
        <v>2</v>
      </c>
      <c r="J62" s="2">
        <v>4</v>
      </c>
      <c r="K62" s="14">
        <f t="shared" si="0"/>
        <v>0.004861111111111149</v>
      </c>
      <c r="L62" s="14"/>
    </row>
    <row r="63" spans="1:12" ht="15.75">
      <c r="A63" s="1">
        <v>0.49722222222222223</v>
      </c>
      <c r="B63" s="2">
        <v>61</v>
      </c>
      <c r="C63" s="2">
        <v>3193</v>
      </c>
      <c r="D63" s="2">
        <v>451</v>
      </c>
      <c r="E63" s="2">
        <v>1249</v>
      </c>
      <c r="F63" s="2">
        <v>2614</v>
      </c>
      <c r="G63" s="2">
        <v>1279</v>
      </c>
      <c r="H63" s="2">
        <v>1503</v>
      </c>
      <c r="I63" s="2">
        <v>2</v>
      </c>
      <c r="J63" s="2">
        <v>7</v>
      </c>
      <c r="K63" s="14">
        <f t="shared" si="0"/>
        <v>0.004166666666666652</v>
      </c>
      <c r="L63" s="14"/>
    </row>
    <row r="64" spans="1:12" ht="15.75">
      <c r="A64" s="1">
        <v>0.5013888888888889</v>
      </c>
      <c r="B64" s="2">
        <v>62</v>
      </c>
      <c r="C64" s="2">
        <v>2618</v>
      </c>
      <c r="D64" s="2">
        <v>2544</v>
      </c>
      <c r="E64" s="2">
        <v>306</v>
      </c>
      <c r="F64" s="2">
        <v>2051</v>
      </c>
      <c r="G64" s="2">
        <v>2603</v>
      </c>
      <c r="H64" s="2">
        <v>2656</v>
      </c>
      <c r="I64" s="2">
        <v>4</v>
      </c>
      <c r="J64" s="2">
        <v>3</v>
      </c>
      <c r="K64" s="14">
        <f t="shared" si="0"/>
        <v>0.004166666666666652</v>
      </c>
      <c r="L64" s="14"/>
    </row>
    <row r="65" spans="1:12" ht="15.75">
      <c r="A65" s="1"/>
      <c r="B65" s="2"/>
      <c r="C65" s="2"/>
      <c r="D65" s="2"/>
      <c r="E65" s="2"/>
      <c r="F65" s="2"/>
      <c r="G65" t="s">
        <v>128</v>
      </c>
      <c r="I65">
        <f>SUM(I3:I64)</f>
        <v>217</v>
      </c>
      <c r="J65">
        <f>SUM(J3:J64)</f>
        <v>233</v>
      </c>
      <c r="K65" s="14"/>
      <c r="L65" s="14">
        <f>(SUM(K3:K64))/(B64-3)</f>
        <v>0.0054967043314500955</v>
      </c>
    </row>
    <row r="66" spans="1:11" ht="15.75">
      <c r="A66" s="5"/>
      <c r="G66" t="s">
        <v>129</v>
      </c>
      <c r="J66">
        <f>(I65+J65)/(64-2)/2</f>
        <v>3.629032258064516</v>
      </c>
      <c r="K66" s="14"/>
    </row>
    <row r="67" spans="1:11" ht="15.75" customHeight="1">
      <c r="A67" s="117" t="s">
        <v>3</v>
      </c>
      <c r="B67" s="117"/>
      <c r="C67" s="117"/>
      <c r="D67" s="117"/>
      <c r="E67" s="117"/>
      <c r="F67" s="117"/>
      <c r="G67" s="117"/>
      <c r="H67" s="117"/>
      <c r="I67" s="117"/>
      <c r="J67" s="117"/>
      <c r="K67" s="117"/>
    </row>
    <row r="68" spans="1:11" ht="31.5">
      <c r="A68" s="3" t="s">
        <v>4</v>
      </c>
      <c r="B68" s="3" t="s">
        <v>5</v>
      </c>
      <c r="C68" s="3" t="s">
        <v>6</v>
      </c>
      <c r="D68" s="3" t="s">
        <v>7</v>
      </c>
      <c r="E68" s="3" t="s">
        <v>8</v>
      </c>
      <c r="F68" s="3" t="s">
        <v>9</v>
      </c>
      <c r="G68" s="3" t="s">
        <v>10</v>
      </c>
      <c r="H68" s="3" t="s">
        <v>11</v>
      </c>
      <c r="I68" s="3" t="s">
        <v>12</v>
      </c>
      <c r="J68" s="3" t="s">
        <v>13</v>
      </c>
      <c r="K68" s="3" t="s">
        <v>14</v>
      </c>
    </row>
    <row r="69" spans="1:11" ht="15.75">
      <c r="A69" s="1">
        <v>0.5555555555555556</v>
      </c>
      <c r="B69" s="4" t="s">
        <v>15</v>
      </c>
      <c r="C69" s="2">
        <v>1</v>
      </c>
      <c r="D69" s="2">
        <v>63</v>
      </c>
      <c r="E69" s="2">
        <v>117</v>
      </c>
      <c r="F69" s="2">
        <v>1114</v>
      </c>
      <c r="G69" s="2">
        <v>1249</v>
      </c>
      <c r="H69" s="2">
        <v>433</v>
      </c>
      <c r="I69" s="2">
        <v>1708</v>
      </c>
      <c r="J69" s="2">
        <v>8</v>
      </c>
      <c r="K69" s="2">
        <v>2</v>
      </c>
    </row>
    <row r="70" spans="1:11" ht="15.75">
      <c r="A70" s="1">
        <v>0.5604166666666667</v>
      </c>
      <c r="B70" s="4" t="s">
        <v>16</v>
      </c>
      <c r="C70" s="2">
        <v>2</v>
      </c>
      <c r="D70" s="2">
        <v>451</v>
      </c>
      <c r="E70" s="2">
        <v>1317</v>
      </c>
      <c r="F70" s="2">
        <v>2051</v>
      </c>
      <c r="G70" s="2">
        <v>2641</v>
      </c>
      <c r="H70" s="2">
        <v>2614</v>
      </c>
      <c r="I70" s="2">
        <v>2809</v>
      </c>
      <c r="J70" s="2">
        <v>7</v>
      </c>
      <c r="K70" s="2">
        <v>7</v>
      </c>
    </row>
    <row r="71" spans="1:11" ht="15.75">
      <c r="A71" s="1">
        <v>0.5652777777777778</v>
      </c>
      <c r="B71" s="4" t="s">
        <v>17</v>
      </c>
      <c r="C71" s="2">
        <v>3</v>
      </c>
      <c r="D71" s="2">
        <v>1279</v>
      </c>
      <c r="E71" s="2">
        <v>3138</v>
      </c>
      <c r="F71" s="2">
        <v>2656</v>
      </c>
      <c r="G71" s="2">
        <v>128</v>
      </c>
      <c r="H71" s="2">
        <v>337</v>
      </c>
      <c r="I71" s="2">
        <v>2544</v>
      </c>
      <c r="J71" s="2">
        <v>7</v>
      </c>
      <c r="K71" s="2">
        <v>2</v>
      </c>
    </row>
    <row r="72" spans="1:11" ht="15.75">
      <c r="A72" s="1">
        <v>0.5708333333333333</v>
      </c>
      <c r="B72" s="4" t="s">
        <v>18</v>
      </c>
      <c r="C72" s="2">
        <v>4</v>
      </c>
      <c r="D72" s="2">
        <v>2252</v>
      </c>
      <c r="E72" s="2">
        <v>1503</v>
      </c>
      <c r="F72" s="2">
        <v>222</v>
      </c>
      <c r="G72" s="2">
        <v>3193</v>
      </c>
      <c r="H72" s="2">
        <v>1038</v>
      </c>
      <c r="I72" s="2">
        <v>306</v>
      </c>
      <c r="J72" s="2">
        <v>4</v>
      </c>
      <c r="K72" s="2">
        <v>1</v>
      </c>
    </row>
    <row r="73" spans="1:11" ht="15.75">
      <c r="A73" s="1">
        <v>0.5743055555555555</v>
      </c>
      <c r="B73" s="4" t="s">
        <v>19</v>
      </c>
      <c r="C73" s="2">
        <v>5</v>
      </c>
      <c r="D73" s="2">
        <v>63</v>
      </c>
      <c r="E73" s="2">
        <v>1114</v>
      </c>
      <c r="F73" s="2">
        <v>117</v>
      </c>
      <c r="G73" s="2">
        <v>1708</v>
      </c>
      <c r="H73" s="2">
        <v>433</v>
      </c>
      <c r="I73" s="2">
        <v>1249</v>
      </c>
      <c r="J73" s="2">
        <v>15</v>
      </c>
      <c r="K73" s="2">
        <v>2</v>
      </c>
    </row>
    <row r="74" spans="1:11" ht="15.75">
      <c r="A74" s="1">
        <v>0.5777777777777778</v>
      </c>
      <c r="B74" s="4" t="s">
        <v>20</v>
      </c>
      <c r="C74" s="2">
        <v>6</v>
      </c>
      <c r="D74" s="2">
        <v>1317</v>
      </c>
      <c r="E74" s="2">
        <v>2051</v>
      </c>
      <c r="F74" s="2">
        <v>451</v>
      </c>
      <c r="G74" s="2">
        <v>2809</v>
      </c>
      <c r="H74" s="2">
        <v>2614</v>
      </c>
      <c r="I74" s="2">
        <v>2641</v>
      </c>
      <c r="J74" s="2">
        <v>3</v>
      </c>
      <c r="K74" s="2">
        <v>7</v>
      </c>
    </row>
    <row r="75" spans="1:11" ht="15.75">
      <c r="A75" s="1">
        <v>0.5819444444444445</v>
      </c>
      <c r="B75" s="4" t="s">
        <v>21</v>
      </c>
      <c r="C75" s="2">
        <v>7</v>
      </c>
      <c r="D75" s="2">
        <v>2656</v>
      </c>
      <c r="E75" s="2">
        <v>1279</v>
      </c>
      <c r="F75" s="2">
        <v>3138</v>
      </c>
      <c r="G75" s="2">
        <v>128</v>
      </c>
      <c r="H75" s="2">
        <v>337</v>
      </c>
      <c r="I75" s="2">
        <v>2544</v>
      </c>
      <c r="J75" s="2">
        <v>7</v>
      </c>
      <c r="K75" s="2">
        <v>2</v>
      </c>
    </row>
    <row r="76" spans="1:11" ht="15.75">
      <c r="A76" s="1">
        <v>0.5868055555555556</v>
      </c>
      <c r="B76" s="4" t="s">
        <v>22</v>
      </c>
      <c r="C76" s="2">
        <v>8</v>
      </c>
      <c r="D76" s="2">
        <v>2252</v>
      </c>
      <c r="E76" s="2">
        <v>222</v>
      </c>
      <c r="F76" s="2">
        <v>1503</v>
      </c>
      <c r="G76" s="2">
        <v>306</v>
      </c>
      <c r="H76" s="2">
        <v>1038</v>
      </c>
      <c r="I76" s="2">
        <v>3193</v>
      </c>
      <c r="J76" s="2">
        <v>5</v>
      </c>
      <c r="K76" s="2">
        <v>2</v>
      </c>
    </row>
    <row r="77" spans="1:11" ht="15.75">
      <c r="A77" s="1">
        <v>0.59375</v>
      </c>
      <c r="B77" s="4" t="s">
        <v>31</v>
      </c>
      <c r="C77" s="2">
        <v>10</v>
      </c>
      <c r="D77" s="2">
        <v>1743</v>
      </c>
      <c r="E77" s="2">
        <v>451</v>
      </c>
      <c r="F77" s="2">
        <v>2051</v>
      </c>
      <c r="G77" s="2">
        <v>2614</v>
      </c>
      <c r="H77" s="2">
        <v>2641</v>
      </c>
      <c r="I77" s="2">
        <v>2809</v>
      </c>
      <c r="J77" s="2">
        <v>1</v>
      </c>
      <c r="K77" s="2">
        <v>7</v>
      </c>
    </row>
    <row r="78" spans="1:11" ht="15.75">
      <c r="A78" s="1">
        <v>0.6097222222222222</v>
      </c>
      <c r="B78" s="4" t="s">
        <v>24</v>
      </c>
      <c r="C78" s="2">
        <v>13</v>
      </c>
      <c r="D78" s="2">
        <v>117</v>
      </c>
      <c r="E78" s="2">
        <v>1114</v>
      </c>
      <c r="F78" s="2">
        <v>63</v>
      </c>
      <c r="G78" s="2">
        <v>2614</v>
      </c>
      <c r="H78" s="2">
        <v>2809</v>
      </c>
      <c r="I78" s="2">
        <v>2641</v>
      </c>
      <c r="J78" s="2">
        <v>9</v>
      </c>
      <c r="K78" s="2">
        <v>2</v>
      </c>
    </row>
    <row r="79" spans="1:11" ht="15.75">
      <c r="A79" s="1">
        <v>0.6215277777777778</v>
      </c>
      <c r="B79" s="4" t="s">
        <v>26</v>
      </c>
      <c r="C79" s="2">
        <v>15</v>
      </c>
      <c r="D79" s="2">
        <v>63</v>
      </c>
      <c r="E79" s="2">
        <v>117</v>
      </c>
      <c r="F79" s="2">
        <v>1114</v>
      </c>
      <c r="G79" s="2">
        <v>2641</v>
      </c>
      <c r="H79" s="2">
        <v>2809</v>
      </c>
      <c r="I79" s="2">
        <v>2614</v>
      </c>
      <c r="J79" s="2">
        <v>4</v>
      </c>
      <c r="K79" s="2">
        <v>0</v>
      </c>
    </row>
    <row r="80" spans="1:11" ht="15.75">
      <c r="A80" s="1">
        <v>0.6277777777777778</v>
      </c>
      <c r="B80" s="4" t="s">
        <v>27</v>
      </c>
      <c r="C80" s="2">
        <v>16</v>
      </c>
      <c r="D80" s="2">
        <v>3138</v>
      </c>
      <c r="E80" s="2">
        <v>1279</v>
      </c>
      <c r="F80" s="2">
        <v>2656</v>
      </c>
      <c r="G80" s="2">
        <v>1503</v>
      </c>
      <c r="H80" s="2">
        <v>2252</v>
      </c>
      <c r="I80" s="2">
        <v>222</v>
      </c>
      <c r="J80" s="2">
        <v>7</v>
      </c>
      <c r="K80" s="2">
        <v>2</v>
      </c>
    </row>
    <row r="81" spans="1:11" ht="15.75">
      <c r="A81" s="1">
        <v>0.6340277777777777</v>
      </c>
      <c r="B81" s="4" t="s">
        <v>28</v>
      </c>
      <c r="C81" s="2">
        <v>18</v>
      </c>
      <c r="D81" s="2">
        <v>3138</v>
      </c>
      <c r="E81" s="2">
        <v>2656</v>
      </c>
      <c r="F81" s="2">
        <v>1279</v>
      </c>
      <c r="G81" s="2">
        <v>222</v>
      </c>
      <c r="H81" s="2">
        <v>2252</v>
      </c>
      <c r="I81" s="2">
        <v>1503</v>
      </c>
      <c r="J81" s="2">
        <v>3</v>
      </c>
      <c r="K81" s="2">
        <v>3</v>
      </c>
    </row>
    <row r="82" spans="1:11" ht="15.75">
      <c r="A82" s="1">
        <v>0.642361111111111</v>
      </c>
      <c r="B82" s="4" t="s">
        <v>25</v>
      </c>
      <c r="C82" s="2">
        <v>14</v>
      </c>
      <c r="D82" s="2">
        <v>2656</v>
      </c>
      <c r="E82" s="2">
        <v>1279</v>
      </c>
      <c r="F82" s="2">
        <v>3138</v>
      </c>
      <c r="G82" s="2">
        <v>1503</v>
      </c>
      <c r="H82" s="2">
        <v>222</v>
      </c>
      <c r="I82" s="2">
        <v>2252</v>
      </c>
      <c r="J82" s="2">
        <v>5</v>
      </c>
      <c r="K82" s="2">
        <v>3</v>
      </c>
    </row>
    <row r="83" spans="1:11" ht="15.75">
      <c r="A83" s="1">
        <v>0.6520833333333333</v>
      </c>
      <c r="B83" s="4" t="s">
        <v>29</v>
      </c>
      <c r="C83" s="2">
        <v>19</v>
      </c>
      <c r="D83" s="2">
        <v>1114</v>
      </c>
      <c r="E83" s="2">
        <v>63</v>
      </c>
      <c r="F83" s="2">
        <v>117</v>
      </c>
      <c r="G83" s="2">
        <v>1279</v>
      </c>
      <c r="H83" s="2">
        <v>2656</v>
      </c>
      <c r="I83" s="2">
        <v>3138</v>
      </c>
      <c r="J83" s="2">
        <v>12</v>
      </c>
      <c r="K83" s="2">
        <v>3</v>
      </c>
    </row>
    <row r="84" spans="1:11" ht="15.75">
      <c r="A84" s="1">
        <v>0.6604166666666667</v>
      </c>
      <c r="B84" s="4" t="s">
        <v>30</v>
      </c>
      <c r="C84" s="2">
        <v>20</v>
      </c>
      <c r="D84" s="2">
        <v>63</v>
      </c>
      <c r="E84" s="2">
        <v>1114</v>
      </c>
      <c r="F84" s="2">
        <v>117</v>
      </c>
      <c r="G84" s="2">
        <v>3138</v>
      </c>
      <c r="H84" s="2">
        <v>2656</v>
      </c>
      <c r="I84" s="2">
        <v>1279</v>
      </c>
      <c r="J84" s="2">
        <v>15</v>
      </c>
      <c r="K84" s="2">
        <v>3</v>
      </c>
    </row>
    <row r="85" spans="8:11" ht="15.75">
      <c r="H85" t="s">
        <v>128</v>
      </c>
      <c r="J85">
        <f>SUM(J69:J84)</f>
        <v>112</v>
      </c>
      <c r="K85" s="32">
        <f>SUM(K69:K84)</f>
        <v>48</v>
      </c>
    </row>
    <row r="86" spans="8:11" ht="15.75">
      <c r="H86" t="s">
        <v>129</v>
      </c>
      <c r="K86">
        <f>(J85+K85)/(84-68)/2</f>
        <v>5</v>
      </c>
    </row>
  </sheetData>
  <sheetProtection/>
  <mergeCells count="2">
    <mergeCell ref="A1:J1"/>
    <mergeCell ref="A67:K6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6"/>
  <sheetViews>
    <sheetView zoomScalePageLayoutView="0" workbookViewId="0" topLeftCell="B74">
      <selection activeCell="K106" sqref="K106"/>
    </sheetView>
  </sheetViews>
  <sheetFormatPr defaultColWidth="8.875" defaultRowHeight="15.75"/>
  <cols>
    <col min="1" max="10" width="8.875" style="0" customWidth="1"/>
    <col min="11" max="11" width="8.00390625" style="12" customWidth="1"/>
  </cols>
  <sheetData>
    <row r="1" spans="1:11" ht="15.75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  <c r="K1" s="10"/>
    </row>
    <row r="2" spans="1:11" ht="31.5">
      <c r="A2" s="3" t="s">
        <v>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11" t="s">
        <v>39</v>
      </c>
    </row>
    <row r="3" spans="1:12" ht="15.75">
      <c r="A3" s="1">
        <v>0.3965277777777778</v>
      </c>
      <c r="B3" s="2">
        <v>1</v>
      </c>
      <c r="C3" s="2">
        <v>1388</v>
      </c>
      <c r="D3" s="2">
        <v>1868</v>
      </c>
      <c r="E3" s="2">
        <v>3128</v>
      </c>
      <c r="F3" s="2">
        <v>981</v>
      </c>
      <c r="G3" s="2">
        <v>1622</v>
      </c>
      <c r="H3" s="2">
        <v>1160</v>
      </c>
      <c r="I3" s="2">
        <v>2</v>
      </c>
      <c r="J3" s="2">
        <v>0</v>
      </c>
      <c r="L3" t="s">
        <v>41</v>
      </c>
    </row>
    <row r="4" spans="1:12" ht="15.75">
      <c r="A4" s="1">
        <v>0.40347222222222223</v>
      </c>
      <c r="B4" s="2">
        <v>2</v>
      </c>
      <c r="C4" s="2">
        <v>192</v>
      </c>
      <c r="D4" s="2">
        <v>2839</v>
      </c>
      <c r="E4" s="2">
        <v>2339</v>
      </c>
      <c r="F4" s="2">
        <v>2102</v>
      </c>
      <c r="G4" s="2">
        <v>1572</v>
      </c>
      <c r="H4" s="2">
        <v>1138</v>
      </c>
      <c r="I4" s="2">
        <v>4</v>
      </c>
      <c r="J4" s="2">
        <v>0</v>
      </c>
      <c r="K4" s="14">
        <f>A4-A3</f>
        <v>0.00694444444444442</v>
      </c>
      <c r="L4" s="14"/>
    </row>
    <row r="5" spans="1:12" ht="15.75">
      <c r="A5" s="1">
        <v>0.41180555555555554</v>
      </c>
      <c r="B5" s="2">
        <v>3</v>
      </c>
      <c r="C5" s="2">
        <v>1972</v>
      </c>
      <c r="D5" s="2">
        <v>815</v>
      </c>
      <c r="E5" s="2">
        <v>687</v>
      </c>
      <c r="F5" s="2">
        <v>1332</v>
      </c>
      <c r="G5" s="2">
        <v>1197</v>
      </c>
      <c r="H5" s="2">
        <v>3341</v>
      </c>
      <c r="I5" s="2">
        <v>4</v>
      </c>
      <c r="J5" s="2">
        <v>1</v>
      </c>
      <c r="K5" s="14">
        <f aca="true" t="shared" si="0" ref="K5:K68">A5-A4</f>
        <v>0.008333333333333304</v>
      </c>
      <c r="L5" s="14"/>
    </row>
    <row r="6" spans="1:12" ht="15.75">
      <c r="A6" s="1">
        <v>0.41875</v>
      </c>
      <c r="B6" s="2">
        <v>4</v>
      </c>
      <c r="C6" s="2">
        <v>696</v>
      </c>
      <c r="D6" s="2">
        <v>2543</v>
      </c>
      <c r="E6" s="2">
        <v>2658</v>
      </c>
      <c r="F6" s="2">
        <v>115</v>
      </c>
      <c r="G6" s="2">
        <v>2493</v>
      </c>
      <c r="H6" s="2">
        <v>812</v>
      </c>
      <c r="I6" s="2">
        <v>3</v>
      </c>
      <c r="J6" s="2">
        <v>0</v>
      </c>
      <c r="K6" s="14">
        <f t="shared" si="0"/>
        <v>0.006944444444444475</v>
      </c>
      <c r="L6" s="14"/>
    </row>
    <row r="7" spans="1:12" ht="15.75">
      <c r="A7" s="1">
        <v>0.4277777777777778</v>
      </c>
      <c r="B7" s="2">
        <v>5</v>
      </c>
      <c r="C7" s="2">
        <v>691</v>
      </c>
      <c r="D7" s="2">
        <v>3021</v>
      </c>
      <c r="E7" s="2">
        <v>599</v>
      </c>
      <c r="F7" s="2">
        <v>3226</v>
      </c>
      <c r="G7" s="2">
        <v>2193</v>
      </c>
      <c r="H7" s="2">
        <v>846</v>
      </c>
      <c r="I7" s="2">
        <v>3</v>
      </c>
      <c r="J7" s="2">
        <v>2</v>
      </c>
      <c r="K7" s="14">
        <f t="shared" si="0"/>
        <v>0.009027777777777801</v>
      </c>
      <c r="L7" s="14"/>
    </row>
    <row r="8" spans="1:12" ht="15.75">
      <c r="A8" s="1">
        <v>0.43402777777777773</v>
      </c>
      <c r="B8" s="2">
        <v>6</v>
      </c>
      <c r="C8" s="2">
        <v>100</v>
      </c>
      <c r="D8" s="2">
        <v>2984</v>
      </c>
      <c r="E8" s="2">
        <v>3041</v>
      </c>
      <c r="F8" s="2">
        <v>357</v>
      </c>
      <c r="G8" s="2">
        <v>568</v>
      </c>
      <c r="H8" s="2">
        <v>2437</v>
      </c>
      <c r="I8" s="2">
        <v>1</v>
      </c>
      <c r="J8" s="2">
        <v>0</v>
      </c>
      <c r="K8" s="14">
        <f t="shared" si="0"/>
        <v>0.006249999999999922</v>
      </c>
      <c r="L8" s="14"/>
    </row>
    <row r="9" spans="1:12" ht="15.75">
      <c r="A9" s="1">
        <v>0.44097222222222227</v>
      </c>
      <c r="B9" s="2">
        <v>7</v>
      </c>
      <c r="C9" s="2">
        <v>2029</v>
      </c>
      <c r="D9" s="2">
        <v>1070</v>
      </c>
      <c r="E9" s="2">
        <v>1717</v>
      </c>
      <c r="F9" s="2">
        <v>2485</v>
      </c>
      <c r="G9" s="2">
        <v>1372</v>
      </c>
      <c r="H9" s="2">
        <v>668</v>
      </c>
      <c r="I9" s="2">
        <v>0</v>
      </c>
      <c r="J9" s="2">
        <v>0</v>
      </c>
      <c r="K9" s="14">
        <f t="shared" si="0"/>
        <v>0.006944444444444531</v>
      </c>
      <c r="L9" s="14"/>
    </row>
    <row r="10" spans="1:12" ht="15.75">
      <c r="A10" s="1">
        <v>0.4451388888888889</v>
      </c>
      <c r="B10" s="2">
        <v>8</v>
      </c>
      <c r="C10" s="2">
        <v>1538</v>
      </c>
      <c r="D10" s="2">
        <v>359</v>
      </c>
      <c r="E10" s="2">
        <v>3195</v>
      </c>
      <c r="F10" s="2">
        <v>1266</v>
      </c>
      <c r="G10" s="2">
        <v>2827</v>
      </c>
      <c r="H10" s="2">
        <v>294</v>
      </c>
      <c r="I10" s="2">
        <v>4</v>
      </c>
      <c r="J10" s="2">
        <v>2</v>
      </c>
      <c r="K10" s="14">
        <f t="shared" si="0"/>
        <v>0.004166666666666652</v>
      </c>
      <c r="L10" s="14"/>
    </row>
    <row r="11" spans="1:12" ht="15.75">
      <c r="A11" s="1">
        <v>0.4534722222222222</v>
      </c>
      <c r="B11" s="2">
        <v>9</v>
      </c>
      <c r="C11" s="2">
        <v>3255</v>
      </c>
      <c r="D11" s="2">
        <v>691</v>
      </c>
      <c r="E11" s="2">
        <v>2339</v>
      </c>
      <c r="F11" s="2">
        <v>3341</v>
      </c>
      <c r="G11" s="2">
        <v>3128</v>
      </c>
      <c r="H11" s="2">
        <v>2658</v>
      </c>
      <c r="I11" s="2">
        <v>2</v>
      </c>
      <c r="J11" s="2">
        <v>0</v>
      </c>
      <c r="K11" s="14">
        <f t="shared" si="0"/>
        <v>0.008333333333333304</v>
      </c>
      <c r="L11" s="14"/>
    </row>
    <row r="12" spans="1:12" ht="15.75">
      <c r="A12" s="1">
        <v>0.45694444444444443</v>
      </c>
      <c r="B12" s="2">
        <v>10</v>
      </c>
      <c r="C12" s="2">
        <v>3021</v>
      </c>
      <c r="D12" s="2">
        <v>1332</v>
      </c>
      <c r="E12" s="2">
        <v>100</v>
      </c>
      <c r="F12" s="2">
        <v>815</v>
      </c>
      <c r="G12" s="2">
        <v>1622</v>
      </c>
      <c r="H12" s="2">
        <v>192</v>
      </c>
      <c r="I12" s="2">
        <v>3</v>
      </c>
      <c r="J12" s="2">
        <v>0</v>
      </c>
      <c r="K12" s="14">
        <f t="shared" si="0"/>
        <v>0.00347222222222221</v>
      </c>
      <c r="L12" s="14"/>
    </row>
    <row r="13" spans="1:12" ht="15.75">
      <c r="A13" s="1">
        <v>0.46388888888888885</v>
      </c>
      <c r="B13" s="2">
        <v>11</v>
      </c>
      <c r="C13" s="2">
        <v>3226</v>
      </c>
      <c r="D13" s="2">
        <v>981</v>
      </c>
      <c r="E13" s="2">
        <v>1372</v>
      </c>
      <c r="F13" s="2">
        <v>668</v>
      </c>
      <c r="G13" s="2">
        <v>1197</v>
      </c>
      <c r="H13" s="2">
        <v>846</v>
      </c>
      <c r="I13" s="2">
        <v>0</v>
      </c>
      <c r="J13" s="2">
        <v>1</v>
      </c>
      <c r="K13" s="14">
        <f t="shared" si="0"/>
        <v>0.00694444444444442</v>
      </c>
      <c r="L13" s="14"/>
    </row>
    <row r="14" spans="1:12" ht="15.75">
      <c r="A14" s="1">
        <v>0.4701388888888889</v>
      </c>
      <c r="B14" s="2">
        <v>12</v>
      </c>
      <c r="C14" s="2">
        <v>2543</v>
      </c>
      <c r="D14" s="2">
        <v>1717</v>
      </c>
      <c r="E14" s="2">
        <v>1388</v>
      </c>
      <c r="F14" s="2">
        <v>2839</v>
      </c>
      <c r="G14" s="2">
        <v>812</v>
      </c>
      <c r="H14" s="2">
        <v>1538</v>
      </c>
      <c r="I14" s="2">
        <v>2</v>
      </c>
      <c r="J14" s="2">
        <v>1</v>
      </c>
      <c r="K14" s="14">
        <f t="shared" si="0"/>
        <v>0.006250000000000033</v>
      </c>
      <c r="L14" s="14"/>
    </row>
    <row r="15" spans="1:12" ht="15.75">
      <c r="A15" s="1">
        <v>0.475</v>
      </c>
      <c r="B15" s="2">
        <v>13</v>
      </c>
      <c r="C15" s="2">
        <v>2437</v>
      </c>
      <c r="D15" s="2">
        <v>1572</v>
      </c>
      <c r="E15" s="2">
        <v>2029</v>
      </c>
      <c r="F15" s="2">
        <v>3195</v>
      </c>
      <c r="G15" s="2">
        <v>568</v>
      </c>
      <c r="H15" s="2">
        <v>2193</v>
      </c>
      <c r="I15" s="2">
        <v>3</v>
      </c>
      <c r="J15" s="2">
        <v>0</v>
      </c>
      <c r="K15" s="14">
        <f t="shared" si="0"/>
        <v>0.004861111111111094</v>
      </c>
      <c r="L15" s="14"/>
    </row>
    <row r="16" spans="1:12" ht="15.75">
      <c r="A16" s="1">
        <v>0.48125</v>
      </c>
      <c r="B16" s="2">
        <v>14</v>
      </c>
      <c r="C16" s="2">
        <v>3041</v>
      </c>
      <c r="D16" s="2">
        <v>1160</v>
      </c>
      <c r="E16" s="2">
        <v>1070</v>
      </c>
      <c r="F16" s="2">
        <v>2102</v>
      </c>
      <c r="G16" s="2">
        <v>359</v>
      </c>
      <c r="H16" s="2">
        <v>687</v>
      </c>
      <c r="I16" s="2">
        <v>1</v>
      </c>
      <c r="J16" s="2">
        <v>0</v>
      </c>
      <c r="K16" s="14">
        <f t="shared" si="0"/>
        <v>0.006250000000000033</v>
      </c>
      <c r="L16" s="14"/>
    </row>
    <row r="17" spans="1:12" ht="15.75">
      <c r="A17" s="1">
        <v>0.4909722222222222</v>
      </c>
      <c r="B17" s="2">
        <v>15</v>
      </c>
      <c r="C17" s="2">
        <v>115</v>
      </c>
      <c r="D17" s="2">
        <v>1868</v>
      </c>
      <c r="E17" s="2">
        <v>2827</v>
      </c>
      <c r="F17" s="2">
        <v>2984</v>
      </c>
      <c r="G17" s="2">
        <v>1972</v>
      </c>
      <c r="H17" s="2">
        <v>1138</v>
      </c>
      <c r="I17" s="2">
        <v>3</v>
      </c>
      <c r="J17" s="2">
        <v>2</v>
      </c>
      <c r="K17" s="14">
        <f t="shared" si="0"/>
        <v>0.009722222222222188</v>
      </c>
      <c r="L17" s="14"/>
    </row>
    <row r="18" spans="1:12" ht="15.75">
      <c r="A18" s="1">
        <v>0.4993055555555555</v>
      </c>
      <c r="B18" s="2">
        <v>16</v>
      </c>
      <c r="C18" s="2">
        <v>357</v>
      </c>
      <c r="D18" s="2">
        <v>599</v>
      </c>
      <c r="E18" s="2">
        <v>294</v>
      </c>
      <c r="F18" s="2">
        <v>3255</v>
      </c>
      <c r="G18" s="2">
        <v>1266</v>
      </c>
      <c r="H18" s="2">
        <v>2493</v>
      </c>
      <c r="I18" s="2">
        <v>1</v>
      </c>
      <c r="J18" s="2">
        <v>2</v>
      </c>
      <c r="K18" s="14">
        <f t="shared" si="0"/>
        <v>0.008333333333333304</v>
      </c>
      <c r="L18" s="14"/>
    </row>
    <row r="19" spans="1:12" ht="15.75">
      <c r="A19" s="1">
        <v>0.5048611111111111</v>
      </c>
      <c r="B19" s="2">
        <v>17</v>
      </c>
      <c r="C19" s="2">
        <v>696</v>
      </c>
      <c r="D19" s="2">
        <v>1332</v>
      </c>
      <c r="E19" s="2">
        <v>2193</v>
      </c>
      <c r="F19" s="2">
        <v>2485</v>
      </c>
      <c r="G19" s="2">
        <v>1538</v>
      </c>
      <c r="H19" s="2">
        <v>3128</v>
      </c>
      <c r="I19" s="2">
        <v>0</v>
      </c>
      <c r="J19" s="2">
        <v>0</v>
      </c>
      <c r="K19" s="14">
        <f t="shared" si="0"/>
        <v>0.005555555555555591</v>
      </c>
      <c r="L19" s="14"/>
    </row>
    <row r="20" spans="1:12" ht="15.75">
      <c r="A20" s="1">
        <v>0.5131944444444444</v>
      </c>
      <c r="B20" s="2">
        <v>18</v>
      </c>
      <c r="C20" s="2">
        <v>981</v>
      </c>
      <c r="D20" s="2">
        <v>568</v>
      </c>
      <c r="E20" s="2">
        <v>812</v>
      </c>
      <c r="F20" s="2">
        <v>691</v>
      </c>
      <c r="G20" s="2">
        <v>192</v>
      </c>
      <c r="H20" s="2">
        <v>3041</v>
      </c>
      <c r="I20" s="2">
        <v>0</v>
      </c>
      <c r="J20" s="2">
        <v>4</v>
      </c>
      <c r="K20" s="14">
        <f t="shared" si="0"/>
        <v>0.008333333333333304</v>
      </c>
      <c r="L20" s="14"/>
    </row>
    <row r="21" spans="1:12" ht="15.75">
      <c r="A21" s="1">
        <v>0.517361111111111</v>
      </c>
      <c r="B21" s="2">
        <v>19</v>
      </c>
      <c r="C21" s="2">
        <v>3195</v>
      </c>
      <c r="D21" s="2">
        <v>1972</v>
      </c>
      <c r="E21" s="2">
        <v>1070</v>
      </c>
      <c r="F21" s="2">
        <v>1717</v>
      </c>
      <c r="G21" s="2">
        <v>3021</v>
      </c>
      <c r="H21" s="2">
        <v>2339</v>
      </c>
      <c r="I21" s="2">
        <v>0</v>
      </c>
      <c r="J21" s="2">
        <v>2</v>
      </c>
      <c r="K21" s="14">
        <f t="shared" si="0"/>
        <v>0.004166666666666652</v>
      </c>
      <c r="L21" s="14"/>
    </row>
    <row r="22" spans="1:12" ht="15.75">
      <c r="A22" s="1">
        <v>0.5493055555555556</v>
      </c>
      <c r="B22" s="2">
        <v>20</v>
      </c>
      <c r="C22" s="2">
        <v>2658</v>
      </c>
      <c r="D22" s="2">
        <v>3226</v>
      </c>
      <c r="E22" s="2">
        <v>357</v>
      </c>
      <c r="F22" s="2">
        <v>2102</v>
      </c>
      <c r="G22" s="2">
        <v>1388</v>
      </c>
      <c r="H22" s="2">
        <v>815</v>
      </c>
      <c r="I22" s="2">
        <v>1</v>
      </c>
      <c r="J22" s="2">
        <v>1</v>
      </c>
      <c r="K22" s="14"/>
      <c r="L22" s="14" t="s">
        <v>42</v>
      </c>
    </row>
    <row r="23" spans="1:12" ht="15.75">
      <c r="A23" s="1">
        <v>0.5534722222222223</v>
      </c>
      <c r="B23" s="2">
        <v>21</v>
      </c>
      <c r="C23" s="2">
        <v>1622</v>
      </c>
      <c r="D23" s="2">
        <v>294</v>
      </c>
      <c r="E23" s="2">
        <v>2485</v>
      </c>
      <c r="F23" s="2">
        <v>3255</v>
      </c>
      <c r="G23" s="2">
        <v>599</v>
      </c>
      <c r="H23" s="2">
        <v>2437</v>
      </c>
      <c r="I23" s="2">
        <v>3</v>
      </c>
      <c r="J23" s="2">
        <v>4</v>
      </c>
      <c r="K23" s="14">
        <f t="shared" si="0"/>
        <v>0.004166666666666652</v>
      </c>
      <c r="L23" s="14"/>
    </row>
    <row r="24" spans="1:12" ht="15.75">
      <c r="A24" s="1">
        <v>0.5597222222222222</v>
      </c>
      <c r="B24" s="2">
        <v>22</v>
      </c>
      <c r="C24" s="2">
        <v>1372</v>
      </c>
      <c r="D24" s="2">
        <v>1160</v>
      </c>
      <c r="E24" s="2">
        <v>3341</v>
      </c>
      <c r="F24" s="2">
        <v>115</v>
      </c>
      <c r="G24" s="2">
        <v>2984</v>
      </c>
      <c r="H24" s="2">
        <v>2839</v>
      </c>
      <c r="I24" s="2">
        <v>0</v>
      </c>
      <c r="J24" s="2">
        <v>0</v>
      </c>
      <c r="K24" s="14">
        <f t="shared" si="0"/>
        <v>0.006249999999999978</v>
      </c>
      <c r="L24" s="14"/>
    </row>
    <row r="25" spans="1:12" ht="15.75">
      <c r="A25" s="1">
        <v>0.5652777777777778</v>
      </c>
      <c r="B25" s="2">
        <v>23</v>
      </c>
      <c r="C25" s="2">
        <v>359</v>
      </c>
      <c r="D25" s="2">
        <v>1197</v>
      </c>
      <c r="E25" s="2">
        <v>1572</v>
      </c>
      <c r="F25" s="2">
        <v>100</v>
      </c>
      <c r="G25" s="2">
        <v>696</v>
      </c>
      <c r="H25" s="2">
        <v>2493</v>
      </c>
      <c r="I25" s="2">
        <v>5</v>
      </c>
      <c r="J25" s="2">
        <v>2</v>
      </c>
      <c r="K25" s="14">
        <f t="shared" si="0"/>
        <v>0.005555555555555536</v>
      </c>
      <c r="L25" s="14"/>
    </row>
    <row r="26" spans="1:12" ht="15.75">
      <c r="A26" s="1">
        <v>0.5701388888888889</v>
      </c>
      <c r="B26" s="2">
        <v>24</v>
      </c>
      <c r="C26" s="2">
        <v>1138</v>
      </c>
      <c r="D26" s="2">
        <v>687</v>
      </c>
      <c r="E26" s="2">
        <v>1266</v>
      </c>
      <c r="F26" s="2">
        <v>2543</v>
      </c>
      <c r="G26" s="2">
        <v>2029</v>
      </c>
      <c r="H26" s="2">
        <v>846</v>
      </c>
      <c r="I26" s="2">
        <v>5</v>
      </c>
      <c r="J26" s="2">
        <v>3</v>
      </c>
      <c r="K26" s="14">
        <f t="shared" si="0"/>
        <v>0.004861111111111094</v>
      </c>
      <c r="L26" s="14"/>
    </row>
    <row r="27" spans="1:12" ht="15.75">
      <c r="A27" s="1">
        <v>0.575</v>
      </c>
      <c r="B27" s="2">
        <v>25</v>
      </c>
      <c r="C27" s="2">
        <v>668</v>
      </c>
      <c r="D27" s="2">
        <v>2827</v>
      </c>
      <c r="E27" s="2">
        <v>2102</v>
      </c>
      <c r="F27" s="2">
        <v>1868</v>
      </c>
      <c r="G27" s="2">
        <v>3255</v>
      </c>
      <c r="H27" s="2">
        <v>2193</v>
      </c>
      <c r="I27" s="2">
        <v>0</v>
      </c>
      <c r="J27" s="2">
        <v>0</v>
      </c>
      <c r="K27" s="14">
        <f t="shared" si="0"/>
        <v>0.004861111111111094</v>
      </c>
      <c r="L27" s="14"/>
    </row>
    <row r="28" spans="1:12" ht="15.75">
      <c r="A28" s="1">
        <v>0.579861111111111</v>
      </c>
      <c r="B28" s="2">
        <v>26</v>
      </c>
      <c r="C28" s="2">
        <v>1070</v>
      </c>
      <c r="D28" s="2">
        <v>3021</v>
      </c>
      <c r="E28" s="2">
        <v>3226</v>
      </c>
      <c r="F28" s="2">
        <v>1972</v>
      </c>
      <c r="G28" s="2">
        <v>294</v>
      </c>
      <c r="H28" s="2">
        <v>3128</v>
      </c>
      <c r="I28" s="2">
        <v>1</v>
      </c>
      <c r="J28" s="2">
        <v>0</v>
      </c>
      <c r="K28" s="14">
        <f t="shared" si="0"/>
        <v>0.004861111111111094</v>
      </c>
      <c r="L28" s="14"/>
    </row>
    <row r="29" spans="1:12" ht="15.75">
      <c r="A29" s="1">
        <v>0.5847222222222223</v>
      </c>
      <c r="B29" s="2">
        <v>27</v>
      </c>
      <c r="C29" s="2">
        <v>812</v>
      </c>
      <c r="D29" s="2">
        <v>2984</v>
      </c>
      <c r="E29" s="2">
        <v>1197</v>
      </c>
      <c r="F29" s="2">
        <v>2339</v>
      </c>
      <c r="G29" s="2">
        <v>2485</v>
      </c>
      <c r="H29" s="2">
        <v>1388</v>
      </c>
      <c r="I29" s="2">
        <v>1</v>
      </c>
      <c r="J29" s="2">
        <v>0</v>
      </c>
      <c r="K29" s="14">
        <f t="shared" si="0"/>
        <v>0.004861111111111205</v>
      </c>
      <c r="L29" s="14"/>
    </row>
    <row r="30" spans="1:12" ht="15.75">
      <c r="A30" s="1">
        <v>0.5888888888888889</v>
      </c>
      <c r="B30" s="2">
        <v>28</v>
      </c>
      <c r="C30" s="2">
        <v>687</v>
      </c>
      <c r="D30" s="2">
        <v>1622</v>
      </c>
      <c r="E30" s="2">
        <v>2029</v>
      </c>
      <c r="F30" s="2">
        <v>357</v>
      </c>
      <c r="G30" s="2">
        <v>691</v>
      </c>
      <c r="H30" s="2">
        <v>359</v>
      </c>
      <c r="I30" s="2">
        <v>2</v>
      </c>
      <c r="J30" s="2">
        <v>4</v>
      </c>
      <c r="K30" s="14">
        <f t="shared" si="0"/>
        <v>0.004166666666666652</v>
      </c>
      <c r="L30" s="14"/>
    </row>
    <row r="31" spans="1:12" ht="15.75">
      <c r="A31" s="1">
        <v>0.5951388888888889</v>
      </c>
      <c r="B31" s="2">
        <v>29</v>
      </c>
      <c r="C31" s="2">
        <v>668</v>
      </c>
      <c r="D31" s="2">
        <v>2543</v>
      </c>
      <c r="E31" s="2">
        <v>1138</v>
      </c>
      <c r="F31" s="2">
        <v>3041</v>
      </c>
      <c r="G31" s="2">
        <v>1572</v>
      </c>
      <c r="H31" s="2">
        <v>696</v>
      </c>
      <c r="I31" s="2">
        <v>2</v>
      </c>
      <c r="J31" s="2">
        <v>1</v>
      </c>
      <c r="K31" s="14">
        <f t="shared" si="0"/>
        <v>0.006249999999999978</v>
      </c>
      <c r="L31" s="14"/>
    </row>
    <row r="32" spans="1:12" ht="15.75">
      <c r="A32" s="1">
        <v>0.6048611111111112</v>
      </c>
      <c r="B32" s="2">
        <v>30</v>
      </c>
      <c r="C32" s="2">
        <v>192</v>
      </c>
      <c r="D32" s="2">
        <v>599</v>
      </c>
      <c r="E32" s="2">
        <v>100</v>
      </c>
      <c r="F32" s="2">
        <v>1372</v>
      </c>
      <c r="G32" s="2">
        <v>3195</v>
      </c>
      <c r="H32" s="2">
        <v>1868</v>
      </c>
      <c r="I32" s="2">
        <v>5</v>
      </c>
      <c r="J32" s="2">
        <v>2</v>
      </c>
      <c r="K32" s="14">
        <f t="shared" si="0"/>
        <v>0.009722222222222299</v>
      </c>
      <c r="L32" s="14"/>
    </row>
    <row r="33" spans="1:12" ht="15.75">
      <c r="A33" s="1">
        <v>0.6104166666666667</v>
      </c>
      <c r="B33" s="2">
        <v>31</v>
      </c>
      <c r="C33" s="2">
        <v>2493</v>
      </c>
      <c r="D33" s="2">
        <v>846</v>
      </c>
      <c r="E33" s="2">
        <v>815</v>
      </c>
      <c r="F33" s="2">
        <v>1538</v>
      </c>
      <c r="G33" s="2">
        <v>2827</v>
      </c>
      <c r="H33" s="2">
        <v>1160</v>
      </c>
      <c r="I33" s="2">
        <v>0</v>
      </c>
      <c r="J33" s="2">
        <v>3</v>
      </c>
      <c r="K33" s="14">
        <f t="shared" si="0"/>
        <v>0.005555555555555536</v>
      </c>
      <c r="L33" s="14"/>
    </row>
    <row r="34" spans="1:12" ht="15.75">
      <c r="A34" s="1">
        <v>0.6173611111111111</v>
      </c>
      <c r="B34" s="2">
        <v>32</v>
      </c>
      <c r="C34" s="2">
        <v>981</v>
      </c>
      <c r="D34" s="2">
        <v>115</v>
      </c>
      <c r="E34" s="2">
        <v>2658</v>
      </c>
      <c r="F34" s="2">
        <v>1332</v>
      </c>
      <c r="G34" s="2">
        <v>2437</v>
      </c>
      <c r="H34" s="2">
        <v>1717</v>
      </c>
      <c r="I34" s="2">
        <v>0</v>
      </c>
      <c r="J34" s="2">
        <v>7</v>
      </c>
      <c r="K34" s="14">
        <f t="shared" si="0"/>
        <v>0.00694444444444442</v>
      </c>
      <c r="L34" s="14"/>
    </row>
    <row r="35" spans="1:12" ht="15.75">
      <c r="A35" s="1">
        <v>0.6222222222222222</v>
      </c>
      <c r="B35" s="2">
        <v>33</v>
      </c>
      <c r="C35" s="2">
        <v>3341</v>
      </c>
      <c r="D35" s="2">
        <v>2839</v>
      </c>
      <c r="E35" s="2">
        <v>696</v>
      </c>
      <c r="F35" s="2">
        <v>1266</v>
      </c>
      <c r="G35" s="2">
        <v>568</v>
      </c>
      <c r="H35" s="2">
        <v>3021</v>
      </c>
      <c r="I35" s="2">
        <v>0</v>
      </c>
      <c r="J35" s="2">
        <v>0</v>
      </c>
      <c r="K35" s="14">
        <f t="shared" si="0"/>
        <v>0.004861111111111094</v>
      </c>
      <c r="L35" s="14"/>
    </row>
    <row r="36" spans="1:12" ht="15.75">
      <c r="A36" s="1">
        <v>0.6263888888888889</v>
      </c>
      <c r="B36" s="2">
        <v>34</v>
      </c>
      <c r="C36" s="2">
        <v>1372</v>
      </c>
      <c r="D36" s="2">
        <v>1388</v>
      </c>
      <c r="E36" s="2">
        <v>2193</v>
      </c>
      <c r="F36" s="2">
        <v>1138</v>
      </c>
      <c r="G36" s="2">
        <v>359</v>
      </c>
      <c r="H36" s="2">
        <v>100</v>
      </c>
      <c r="I36" s="2">
        <v>3</v>
      </c>
      <c r="J36" s="2">
        <v>6</v>
      </c>
      <c r="K36" s="14">
        <f t="shared" si="0"/>
        <v>0.004166666666666652</v>
      </c>
      <c r="L36" s="14"/>
    </row>
    <row r="37" spans="1:12" ht="15.75">
      <c r="A37" s="1">
        <v>0.6298611111111111</v>
      </c>
      <c r="B37" s="2">
        <v>35</v>
      </c>
      <c r="C37" s="2">
        <v>1160</v>
      </c>
      <c r="D37" s="2">
        <v>1972</v>
      </c>
      <c r="E37" s="2">
        <v>2102</v>
      </c>
      <c r="F37" s="2">
        <v>1538</v>
      </c>
      <c r="G37" s="2">
        <v>1572</v>
      </c>
      <c r="H37" s="2">
        <v>599</v>
      </c>
      <c r="I37" s="2">
        <v>0</v>
      </c>
      <c r="J37" s="2">
        <v>8</v>
      </c>
      <c r="K37" s="14">
        <f t="shared" si="0"/>
        <v>0.00347222222222221</v>
      </c>
      <c r="L37" s="14"/>
    </row>
    <row r="38" spans="1:12" ht="15.75">
      <c r="A38" s="1">
        <v>0.6340277777777777</v>
      </c>
      <c r="B38" s="2">
        <v>36</v>
      </c>
      <c r="C38" s="2">
        <v>3255</v>
      </c>
      <c r="D38" s="2">
        <v>981</v>
      </c>
      <c r="E38" s="2">
        <v>846</v>
      </c>
      <c r="F38" s="2">
        <v>2339</v>
      </c>
      <c r="G38" s="2">
        <v>815</v>
      </c>
      <c r="H38" s="2">
        <v>2029</v>
      </c>
      <c r="I38" s="2">
        <v>0</v>
      </c>
      <c r="J38" s="2">
        <v>1</v>
      </c>
      <c r="K38" s="14">
        <f t="shared" si="0"/>
        <v>0.004166666666666652</v>
      </c>
      <c r="L38" s="14"/>
    </row>
    <row r="39" spans="1:12" ht="15.75">
      <c r="A39" s="1">
        <v>0.638888888888889</v>
      </c>
      <c r="B39" s="2">
        <v>37</v>
      </c>
      <c r="C39" s="2">
        <v>568</v>
      </c>
      <c r="D39" s="2">
        <v>115</v>
      </c>
      <c r="E39" s="2">
        <v>687</v>
      </c>
      <c r="F39" s="2">
        <v>294</v>
      </c>
      <c r="G39" s="2">
        <v>668</v>
      </c>
      <c r="H39" s="2">
        <v>2658</v>
      </c>
      <c r="I39" s="2">
        <v>8</v>
      </c>
      <c r="J39" s="2">
        <v>2</v>
      </c>
      <c r="K39" s="14">
        <f t="shared" si="0"/>
        <v>0.004861111111111205</v>
      </c>
      <c r="L39" s="14"/>
    </row>
    <row r="40" spans="1:12" ht="15.75">
      <c r="A40" s="1">
        <v>0.6465277777777778</v>
      </c>
      <c r="B40" s="2">
        <v>38</v>
      </c>
      <c r="C40" s="2">
        <v>1622</v>
      </c>
      <c r="D40" s="2">
        <v>3195</v>
      </c>
      <c r="E40" s="2">
        <v>2827</v>
      </c>
      <c r="F40" s="2">
        <v>1070</v>
      </c>
      <c r="G40" s="2">
        <v>812</v>
      </c>
      <c r="H40" s="2">
        <v>2543</v>
      </c>
      <c r="I40" s="2">
        <v>4</v>
      </c>
      <c r="J40" s="2">
        <v>5</v>
      </c>
      <c r="K40" s="14">
        <f t="shared" si="0"/>
        <v>0.007638888888888862</v>
      </c>
      <c r="L40" s="14"/>
    </row>
    <row r="41" spans="1:12" ht="15.75">
      <c r="A41" s="1">
        <v>0.65</v>
      </c>
      <c r="B41" s="2">
        <v>39</v>
      </c>
      <c r="C41" s="2">
        <v>1717</v>
      </c>
      <c r="D41" s="2">
        <v>2485</v>
      </c>
      <c r="E41" s="2">
        <v>3341</v>
      </c>
      <c r="F41" s="2">
        <v>1868</v>
      </c>
      <c r="G41" s="2">
        <v>3226</v>
      </c>
      <c r="H41" s="2">
        <v>192</v>
      </c>
      <c r="I41" s="2">
        <v>3</v>
      </c>
      <c r="J41" s="2">
        <v>5</v>
      </c>
      <c r="K41" s="14">
        <f t="shared" si="0"/>
        <v>0.00347222222222221</v>
      </c>
      <c r="L41" s="14"/>
    </row>
    <row r="42" spans="1:12" ht="15.75">
      <c r="A42" s="1">
        <v>0.6548611111111111</v>
      </c>
      <c r="B42" s="2">
        <v>40</v>
      </c>
      <c r="C42" s="2">
        <v>3128</v>
      </c>
      <c r="D42" s="2">
        <v>2437</v>
      </c>
      <c r="E42" s="2">
        <v>1197</v>
      </c>
      <c r="F42" s="2">
        <v>1266</v>
      </c>
      <c r="G42" s="2">
        <v>357</v>
      </c>
      <c r="H42" s="2">
        <v>2839</v>
      </c>
      <c r="I42" s="2">
        <v>2</v>
      </c>
      <c r="J42" s="2">
        <v>4</v>
      </c>
      <c r="K42" s="14">
        <f t="shared" si="0"/>
        <v>0.004861111111111094</v>
      </c>
      <c r="L42" s="14"/>
    </row>
    <row r="43" spans="1:12" ht="15.75">
      <c r="A43" s="1">
        <v>0.6604166666666667</v>
      </c>
      <c r="B43" s="2">
        <v>41</v>
      </c>
      <c r="C43" s="2">
        <v>2493</v>
      </c>
      <c r="D43" s="2">
        <v>2984</v>
      </c>
      <c r="E43" s="2">
        <v>691</v>
      </c>
      <c r="F43" s="2">
        <v>3041</v>
      </c>
      <c r="G43" s="2">
        <v>1332</v>
      </c>
      <c r="H43" s="2">
        <v>1138</v>
      </c>
      <c r="I43" s="2">
        <v>1</v>
      </c>
      <c r="J43" s="2">
        <v>0</v>
      </c>
      <c r="K43" s="14">
        <f t="shared" si="0"/>
        <v>0.005555555555555536</v>
      </c>
      <c r="L43" s="14"/>
    </row>
    <row r="44" spans="1:12" ht="15.75">
      <c r="A44" s="1">
        <v>0.6645833333333333</v>
      </c>
      <c r="B44" s="2">
        <v>42</v>
      </c>
      <c r="C44" s="2">
        <v>294</v>
      </c>
      <c r="D44" s="2">
        <v>2193</v>
      </c>
      <c r="E44" s="2">
        <v>2543</v>
      </c>
      <c r="F44" s="2">
        <v>1372</v>
      </c>
      <c r="G44" s="2">
        <v>1972</v>
      </c>
      <c r="H44" s="2">
        <v>2339</v>
      </c>
      <c r="I44" s="2">
        <v>1</v>
      </c>
      <c r="J44" s="2">
        <v>0</v>
      </c>
      <c r="K44" s="14">
        <f t="shared" si="0"/>
        <v>0.004166666666666652</v>
      </c>
      <c r="L44" s="14"/>
    </row>
    <row r="45" spans="1:12" ht="15.75">
      <c r="A45" s="1">
        <v>0.6680555555555556</v>
      </c>
      <c r="B45" s="2">
        <v>43</v>
      </c>
      <c r="C45" s="2">
        <v>981</v>
      </c>
      <c r="D45" s="2">
        <v>1572</v>
      </c>
      <c r="E45" s="2">
        <v>3021</v>
      </c>
      <c r="F45" s="2">
        <v>687</v>
      </c>
      <c r="G45" s="2">
        <v>812</v>
      </c>
      <c r="H45" s="2">
        <v>1388</v>
      </c>
      <c r="I45" s="2">
        <v>3</v>
      </c>
      <c r="J45" s="2">
        <v>8</v>
      </c>
      <c r="K45" s="14">
        <f t="shared" si="0"/>
        <v>0.003472222222222321</v>
      </c>
      <c r="L45" s="14"/>
    </row>
    <row r="46" spans="1:12" ht="15.75">
      <c r="A46" s="1">
        <v>0.6729166666666666</v>
      </c>
      <c r="B46" s="2">
        <v>44</v>
      </c>
      <c r="C46" s="2">
        <v>3341</v>
      </c>
      <c r="D46" s="2">
        <v>2437</v>
      </c>
      <c r="E46" s="2">
        <v>1868</v>
      </c>
      <c r="F46" s="2">
        <v>846</v>
      </c>
      <c r="G46" s="2">
        <v>1538</v>
      </c>
      <c r="H46" s="2">
        <v>357</v>
      </c>
      <c r="I46" s="2">
        <v>2</v>
      </c>
      <c r="J46" s="2">
        <v>1</v>
      </c>
      <c r="K46" s="14">
        <f t="shared" si="0"/>
        <v>0.004861111111110983</v>
      </c>
      <c r="L46" s="14"/>
    </row>
    <row r="47" spans="1:12" ht="15.75">
      <c r="A47" s="1">
        <v>0.6770833333333334</v>
      </c>
      <c r="B47" s="2">
        <v>45</v>
      </c>
      <c r="C47" s="2">
        <v>2658</v>
      </c>
      <c r="D47" s="2">
        <v>599</v>
      </c>
      <c r="E47" s="2">
        <v>815</v>
      </c>
      <c r="F47" s="2">
        <v>696</v>
      </c>
      <c r="G47" s="2">
        <v>2984</v>
      </c>
      <c r="H47" s="2">
        <v>3128</v>
      </c>
      <c r="I47" s="2">
        <v>3</v>
      </c>
      <c r="J47" s="2">
        <v>0</v>
      </c>
      <c r="K47" s="14">
        <f t="shared" si="0"/>
        <v>0.004166666666666763</v>
      </c>
      <c r="L47" s="14"/>
    </row>
    <row r="48" spans="1:12" ht="15.75">
      <c r="A48" s="1">
        <v>0.6833333333333332</v>
      </c>
      <c r="B48" s="2">
        <v>46</v>
      </c>
      <c r="C48" s="2">
        <v>668</v>
      </c>
      <c r="D48" s="2">
        <v>2493</v>
      </c>
      <c r="E48" s="2">
        <v>192</v>
      </c>
      <c r="F48" s="2">
        <v>691</v>
      </c>
      <c r="G48" s="2">
        <v>1070</v>
      </c>
      <c r="H48" s="2">
        <v>1266</v>
      </c>
      <c r="I48" s="2">
        <v>1</v>
      </c>
      <c r="J48" s="2">
        <v>2</v>
      </c>
      <c r="K48" s="14">
        <f t="shared" si="0"/>
        <v>0.006249999999999867</v>
      </c>
      <c r="L48" s="14"/>
    </row>
    <row r="49" spans="1:12" ht="15.75">
      <c r="A49" s="1">
        <v>0.688888888888889</v>
      </c>
      <c r="B49" s="2">
        <v>47</v>
      </c>
      <c r="C49" s="2">
        <v>2029</v>
      </c>
      <c r="D49" s="2">
        <v>2485</v>
      </c>
      <c r="E49" s="2">
        <v>115</v>
      </c>
      <c r="F49" s="2">
        <v>1622</v>
      </c>
      <c r="G49" s="2">
        <v>2102</v>
      </c>
      <c r="H49" s="2">
        <v>100</v>
      </c>
      <c r="I49" s="2">
        <v>2</v>
      </c>
      <c r="J49" s="2">
        <v>5</v>
      </c>
      <c r="K49" s="14">
        <f t="shared" si="0"/>
        <v>0.005555555555555758</v>
      </c>
      <c r="L49" s="14"/>
    </row>
    <row r="50" spans="1:12" ht="15.75">
      <c r="A50" s="1">
        <v>0.6944444444444445</v>
      </c>
      <c r="B50" s="2">
        <v>48</v>
      </c>
      <c r="C50" s="2">
        <v>3195</v>
      </c>
      <c r="D50" s="2">
        <v>3226</v>
      </c>
      <c r="E50" s="2">
        <v>3255</v>
      </c>
      <c r="F50" s="2">
        <v>1332</v>
      </c>
      <c r="G50" s="2">
        <v>2839</v>
      </c>
      <c r="H50" s="2">
        <v>359</v>
      </c>
      <c r="I50" s="2">
        <v>0</v>
      </c>
      <c r="J50" s="2">
        <v>5</v>
      </c>
      <c r="K50" s="14">
        <f t="shared" si="0"/>
        <v>0.005555555555555536</v>
      </c>
      <c r="L50" s="14"/>
    </row>
    <row r="51" spans="1:12" ht="15.75">
      <c r="A51" s="1">
        <v>0.7006944444444444</v>
      </c>
      <c r="B51" s="2">
        <v>49</v>
      </c>
      <c r="C51" s="2">
        <v>3041</v>
      </c>
      <c r="D51" s="2">
        <v>2827</v>
      </c>
      <c r="E51" s="2">
        <v>568</v>
      </c>
      <c r="F51" s="2">
        <v>1197</v>
      </c>
      <c r="G51" s="2">
        <v>1717</v>
      </c>
      <c r="H51" s="2">
        <v>1160</v>
      </c>
      <c r="I51" s="2">
        <v>0</v>
      </c>
      <c r="J51" s="2">
        <v>3</v>
      </c>
      <c r="K51" s="14">
        <f t="shared" si="0"/>
        <v>0.006249999999999867</v>
      </c>
      <c r="L51" s="14"/>
    </row>
    <row r="52" spans="1:12" ht="15.75">
      <c r="A52" s="1">
        <v>0.7048611111111112</v>
      </c>
      <c r="B52" s="2">
        <v>50</v>
      </c>
      <c r="C52" s="2">
        <v>3128</v>
      </c>
      <c r="D52" s="2">
        <v>812</v>
      </c>
      <c r="E52" s="2">
        <v>668</v>
      </c>
      <c r="F52" s="2">
        <v>294</v>
      </c>
      <c r="G52" s="2">
        <v>1138</v>
      </c>
      <c r="H52" s="2">
        <v>846</v>
      </c>
      <c r="I52" s="2">
        <v>0</v>
      </c>
      <c r="J52" s="2">
        <v>5</v>
      </c>
      <c r="K52" s="14">
        <f t="shared" si="0"/>
        <v>0.004166666666666763</v>
      </c>
      <c r="L52" s="14"/>
    </row>
    <row r="53" spans="1:12" ht="15.75">
      <c r="A53" s="1">
        <v>0.7097222222222223</v>
      </c>
      <c r="B53" s="2">
        <v>51</v>
      </c>
      <c r="C53" s="2">
        <v>2493</v>
      </c>
      <c r="D53" s="2">
        <v>1070</v>
      </c>
      <c r="E53" s="2">
        <v>3341</v>
      </c>
      <c r="F53" s="2">
        <v>2029</v>
      </c>
      <c r="G53" s="2">
        <v>1388</v>
      </c>
      <c r="H53" s="2">
        <v>981</v>
      </c>
      <c r="I53" s="2">
        <v>2</v>
      </c>
      <c r="J53" s="2">
        <v>7</v>
      </c>
      <c r="K53" s="14">
        <f t="shared" si="0"/>
        <v>0.004861111111111094</v>
      </c>
      <c r="L53" s="14"/>
    </row>
    <row r="54" spans="1:12" ht="15.75">
      <c r="A54" s="1">
        <v>0.7138888888888889</v>
      </c>
      <c r="B54" s="2">
        <v>52</v>
      </c>
      <c r="C54" s="2">
        <v>1538</v>
      </c>
      <c r="D54" s="2">
        <v>192</v>
      </c>
      <c r="E54" s="2">
        <v>2984</v>
      </c>
      <c r="F54" s="2">
        <v>100</v>
      </c>
      <c r="G54" s="2">
        <v>2543</v>
      </c>
      <c r="H54" s="2">
        <v>3226</v>
      </c>
      <c r="I54" s="2">
        <v>0</v>
      </c>
      <c r="J54" s="2">
        <v>5</v>
      </c>
      <c r="K54" s="14">
        <f t="shared" si="0"/>
        <v>0.004166666666666652</v>
      </c>
      <c r="L54" s="14"/>
    </row>
    <row r="55" spans="1:12" ht="15.75">
      <c r="A55" s="1">
        <v>0.717361111111111</v>
      </c>
      <c r="B55" s="2">
        <v>53</v>
      </c>
      <c r="C55" s="2">
        <v>1972</v>
      </c>
      <c r="D55" s="2">
        <v>2839</v>
      </c>
      <c r="E55" s="2">
        <v>2485</v>
      </c>
      <c r="F55" s="2">
        <v>691</v>
      </c>
      <c r="G55" s="2">
        <v>3195</v>
      </c>
      <c r="H55" s="2">
        <v>687</v>
      </c>
      <c r="I55" s="2">
        <v>0</v>
      </c>
      <c r="J55" s="2">
        <v>3</v>
      </c>
      <c r="K55" s="14">
        <f t="shared" si="0"/>
        <v>0.003472222222222099</v>
      </c>
      <c r="L55" s="14"/>
    </row>
    <row r="56" spans="1:12" ht="15.75">
      <c r="A56" s="1">
        <v>0.7263888888888889</v>
      </c>
      <c r="B56" s="2">
        <v>54</v>
      </c>
      <c r="C56" s="2">
        <v>1197</v>
      </c>
      <c r="D56" s="2">
        <v>1868</v>
      </c>
      <c r="E56" s="2">
        <v>1622</v>
      </c>
      <c r="F56" s="2">
        <v>2193</v>
      </c>
      <c r="G56" s="2">
        <v>1572</v>
      </c>
      <c r="H56" s="2">
        <v>2658</v>
      </c>
      <c r="I56" s="2">
        <v>6</v>
      </c>
      <c r="J56" s="2">
        <v>3</v>
      </c>
      <c r="K56" s="14">
        <f t="shared" si="0"/>
        <v>0.009027777777777857</v>
      </c>
      <c r="L56" s="14"/>
    </row>
    <row r="57" spans="1:12" ht="15.75">
      <c r="A57" s="1">
        <v>0.7305555555555556</v>
      </c>
      <c r="B57" s="2">
        <v>55</v>
      </c>
      <c r="C57" s="2">
        <v>1266</v>
      </c>
      <c r="D57" s="2">
        <v>599</v>
      </c>
      <c r="E57" s="2">
        <v>1332</v>
      </c>
      <c r="F57" s="2">
        <v>3041</v>
      </c>
      <c r="G57" s="2">
        <v>115</v>
      </c>
      <c r="H57" s="2">
        <v>2339</v>
      </c>
      <c r="I57" s="2">
        <v>1</v>
      </c>
      <c r="J57" s="2">
        <v>0</v>
      </c>
      <c r="K57" s="14">
        <f t="shared" si="0"/>
        <v>0.004166666666666763</v>
      </c>
      <c r="L57" s="14"/>
    </row>
    <row r="58" spans="1:12" ht="15.75">
      <c r="A58" s="1">
        <v>0.7347222222222222</v>
      </c>
      <c r="B58" s="2">
        <v>56</v>
      </c>
      <c r="C58" s="2">
        <v>568</v>
      </c>
      <c r="D58" s="2">
        <v>1717</v>
      </c>
      <c r="E58" s="2">
        <v>2102</v>
      </c>
      <c r="F58" s="2">
        <v>815</v>
      </c>
      <c r="G58" s="2">
        <v>359</v>
      </c>
      <c r="H58" s="2">
        <v>2437</v>
      </c>
      <c r="I58" s="2">
        <v>0</v>
      </c>
      <c r="J58" s="2">
        <v>3</v>
      </c>
      <c r="K58" s="14">
        <f t="shared" si="0"/>
        <v>0.004166666666666541</v>
      </c>
      <c r="L58" s="14"/>
    </row>
    <row r="59" spans="1:12" ht="15.75">
      <c r="A59" s="1">
        <v>0.7395833333333334</v>
      </c>
      <c r="B59" s="2">
        <v>57</v>
      </c>
      <c r="C59" s="2">
        <v>1372</v>
      </c>
      <c r="D59" s="2">
        <v>357</v>
      </c>
      <c r="E59" s="2">
        <v>3255</v>
      </c>
      <c r="F59" s="2">
        <v>696</v>
      </c>
      <c r="G59" s="2">
        <v>1160</v>
      </c>
      <c r="H59" s="2">
        <v>3021</v>
      </c>
      <c r="I59" s="2">
        <v>2</v>
      </c>
      <c r="J59" s="2">
        <v>1</v>
      </c>
      <c r="K59" s="14">
        <f t="shared" si="0"/>
        <v>0.004861111111111205</v>
      </c>
      <c r="L59" s="14">
        <f>(SUM(K23:K59)+SUM(K4:K21))/((B59-B22)+(B21-B3))</f>
        <v>0.005656565656565655</v>
      </c>
    </row>
    <row r="60" spans="1:12" ht="15.75">
      <c r="A60" s="1">
        <v>0.39305555555555555</v>
      </c>
      <c r="B60" s="2">
        <v>58</v>
      </c>
      <c r="C60" s="2">
        <v>2827</v>
      </c>
      <c r="D60" s="2">
        <v>2193</v>
      </c>
      <c r="E60" s="2">
        <v>100</v>
      </c>
      <c r="F60" s="2">
        <v>2839</v>
      </c>
      <c r="G60" s="2">
        <v>687</v>
      </c>
      <c r="H60" s="2">
        <v>981</v>
      </c>
      <c r="I60" s="2">
        <v>1</v>
      </c>
      <c r="J60" s="2">
        <v>2</v>
      </c>
      <c r="K60" s="14"/>
      <c r="L60" s="14"/>
    </row>
    <row r="61" spans="1:12" ht="15.75">
      <c r="A61" s="1">
        <v>0.3986111111111111</v>
      </c>
      <c r="B61" s="2">
        <v>59</v>
      </c>
      <c r="C61" s="2">
        <v>1972</v>
      </c>
      <c r="D61" s="2">
        <v>3041</v>
      </c>
      <c r="E61" s="2">
        <v>1388</v>
      </c>
      <c r="F61" s="2">
        <v>846</v>
      </c>
      <c r="G61" s="2">
        <v>192</v>
      </c>
      <c r="H61" s="2">
        <v>3128</v>
      </c>
      <c r="I61" s="2">
        <v>3</v>
      </c>
      <c r="J61" s="2">
        <v>1</v>
      </c>
      <c r="K61" s="14">
        <f t="shared" si="0"/>
        <v>0.005555555555555536</v>
      </c>
      <c r="L61" s="14" t="s">
        <v>40</v>
      </c>
    </row>
    <row r="62" spans="1:12" ht="15.75">
      <c r="A62" s="1">
        <v>0.4048611111111111</v>
      </c>
      <c r="B62" s="2">
        <v>60</v>
      </c>
      <c r="C62" s="2">
        <v>3226</v>
      </c>
      <c r="D62" s="2">
        <v>2029</v>
      </c>
      <c r="E62" s="2">
        <v>359</v>
      </c>
      <c r="F62" s="2">
        <v>2658</v>
      </c>
      <c r="G62" s="2">
        <v>812</v>
      </c>
      <c r="H62" s="2">
        <v>1868</v>
      </c>
      <c r="I62" s="2">
        <v>3</v>
      </c>
      <c r="J62" s="2">
        <v>0</v>
      </c>
      <c r="K62" s="14">
        <f t="shared" si="0"/>
        <v>0.006250000000000033</v>
      </c>
      <c r="L62" s="14"/>
    </row>
    <row r="63" spans="1:12" ht="15.75">
      <c r="A63" s="1">
        <v>0.41041666666666665</v>
      </c>
      <c r="B63" s="2">
        <v>61</v>
      </c>
      <c r="C63" s="2">
        <v>696</v>
      </c>
      <c r="D63" s="2">
        <v>3255</v>
      </c>
      <c r="E63" s="2">
        <v>1622</v>
      </c>
      <c r="F63" s="2">
        <v>2984</v>
      </c>
      <c r="G63" s="2">
        <v>1717</v>
      </c>
      <c r="H63" s="2">
        <v>294</v>
      </c>
      <c r="I63" s="2">
        <v>0</v>
      </c>
      <c r="J63" s="2">
        <v>6</v>
      </c>
      <c r="K63" s="14">
        <f t="shared" si="0"/>
        <v>0.005555555555555536</v>
      </c>
      <c r="L63" s="14"/>
    </row>
    <row r="64" spans="1:12" ht="15.75">
      <c r="A64" s="1">
        <v>0.4166666666666667</v>
      </c>
      <c r="B64" s="2">
        <v>62</v>
      </c>
      <c r="C64" s="2">
        <v>115</v>
      </c>
      <c r="D64" s="2">
        <v>691</v>
      </c>
      <c r="E64" s="2">
        <v>1572</v>
      </c>
      <c r="F64" s="2">
        <v>815</v>
      </c>
      <c r="G64" s="2">
        <v>357</v>
      </c>
      <c r="H64" s="2">
        <v>2827</v>
      </c>
      <c r="I64" s="2">
        <v>2</v>
      </c>
      <c r="J64" s="2">
        <v>0</v>
      </c>
      <c r="K64" s="14">
        <f t="shared" si="0"/>
        <v>0.006250000000000033</v>
      </c>
      <c r="L64" s="14"/>
    </row>
    <row r="65" spans="1:12" ht="15.75">
      <c r="A65" s="1">
        <v>0.42083333333333334</v>
      </c>
      <c r="B65" s="2">
        <v>63</v>
      </c>
      <c r="C65" s="2">
        <v>2493</v>
      </c>
      <c r="D65" s="2">
        <v>1197</v>
      </c>
      <c r="E65" s="2">
        <v>1138</v>
      </c>
      <c r="F65" s="2">
        <v>3195</v>
      </c>
      <c r="G65" s="2">
        <v>2102</v>
      </c>
      <c r="H65" s="2">
        <v>3341</v>
      </c>
      <c r="I65" s="2">
        <v>2</v>
      </c>
      <c r="J65" s="2">
        <v>0</v>
      </c>
      <c r="K65" s="14">
        <f t="shared" si="0"/>
        <v>0.004166666666666652</v>
      </c>
      <c r="L65" s="14"/>
    </row>
    <row r="66" spans="1:12" ht="15.75">
      <c r="A66" s="1">
        <v>0.4270833333333333</v>
      </c>
      <c r="B66" s="2">
        <v>64</v>
      </c>
      <c r="C66" s="2">
        <v>1160</v>
      </c>
      <c r="D66" s="2">
        <v>2339</v>
      </c>
      <c r="E66" s="2">
        <v>668</v>
      </c>
      <c r="F66" s="2">
        <v>3021</v>
      </c>
      <c r="G66" s="2">
        <v>2437</v>
      </c>
      <c r="H66" s="2">
        <v>2485</v>
      </c>
      <c r="I66" s="2">
        <v>3</v>
      </c>
      <c r="J66" s="2">
        <v>0</v>
      </c>
      <c r="K66" s="14">
        <f t="shared" si="0"/>
        <v>0.006249999999999978</v>
      </c>
      <c r="L66" s="14"/>
    </row>
    <row r="67" spans="1:12" ht="15.75">
      <c r="A67" s="1">
        <v>0.43263888888888885</v>
      </c>
      <c r="B67" s="2">
        <v>65</v>
      </c>
      <c r="C67" s="2">
        <v>1538</v>
      </c>
      <c r="D67" s="2">
        <v>1332</v>
      </c>
      <c r="E67" s="2">
        <v>2543</v>
      </c>
      <c r="F67" s="2">
        <v>599</v>
      </c>
      <c r="G67" s="2">
        <v>1070</v>
      </c>
      <c r="H67" s="2">
        <v>568</v>
      </c>
      <c r="I67" s="2">
        <v>9</v>
      </c>
      <c r="J67" s="2">
        <v>4</v>
      </c>
      <c r="K67" s="14">
        <f t="shared" si="0"/>
        <v>0.005555555555555536</v>
      </c>
      <c r="L67" s="14"/>
    </row>
    <row r="68" spans="1:12" ht="15.75">
      <c r="A68" s="1">
        <v>0.4388888888888889</v>
      </c>
      <c r="B68" s="2">
        <v>66</v>
      </c>
      <c r="C68" s="2">
        <v>1372</v>
      </c>
      <c r="D68" s="2">
        <v>100</v>
      </c>
      <c r="E68" s="2">
        <v>815</v>
      </c>
      <c r="F68" s="2">
        <v>1266</v>
      </c>
      <c r="G68" s="2">
        <v>812</v>
      </c>
      <c r="H68" s="2">
        <v>1972</v>
      </c>
      <c r="I68" s="2">
        <v>3</v>
      </c>
      <c r="J68" s="2">
        <v>5</v>
      </c>
      <c r="K68" s="14">
        <f t="shared" si="0"/>
        <v>0.006250000000000033</v>
      </c>
      <c r="L68" s="14"/>
    </row>
    <row r="69" spans="1:12" ht="15.75">
      <c r="A69" s="1">
        <v>0.4486111111111111</v>
      </c>
      <c r="B69" s="2">
        <v>67</v>
      </c>
      <c r="C69" s="2">
        <v>2193</v>
      </c>
      <c r="D69" s="2">
        <v>3128</v>
      </c>
      <c r="E69" s="2">
        <v>359</v>
      </c>
      <c r="F69" s="2">
        <v>3341</v>
      </c>
      <c r="G69" s="2">
        <v>192</v>
      </c>
      <c r="H69" s="2">
        <v>115</v>
      </c>
      <c r="I69" s="2">
        <v>4</v>
      </c>
      <c r="J69" s="2">
        <v>2</v>
      </c>
      <c r="K69" s="14">
        <f aca="true" t="shared" si="1" ref="K69:K84">A69-A68</f>
        <v>0.009722222222222243</v>
      </c>
      <c r="L69" s="14"/>
    </row>
    <row r="70" spans="1:12" ht="15.75">
      <c r="A70" s="1">
        <v>0.4534722222222222</v>
      </c>
      <c r="B70" s="2">
        <v>68</v>
      </c>
      <c r="C70" s="2">
        <v>2102</v>
      </c>
      <c r="D70" s="2">
        <v>2984</v>
      </c>
      <c r="E70" s="2">
        <v>357</v>
      </c>
      <c r="F70" s="2">
        <v>981</v>
      </c>
      <c r="G70" s="2">
        <v>668</v>
      </c>
      <c r="H70" s="2">
        <v>3195</v>
      </c>
      <c r="I70" s="2">
        <v>2</v>
      </c>
      <c r="J70" s="2">
        <v>0</v>
      </c>
      <c r="K70" s="14">
        <f t="shared" si="1"/>
        <v>0.004861111111111094</v>
      </c>
      <c r="L70" s="14"/>
    </row>
    <row r="71" spans="1:12" ht="15.75">
      <c r="A71" s="1">
        <v>0.4576388888888889</v>
      </c>
      <c r="B71" s="2">
        <v>69</v>
      </c>
      <c r="C71" s="2">
        <v>3255</v>
      </c>
      <c r="D71" s="2">
        <v>1160</v>
      </c>
      <c r="E71" s="2">
        <v>294</v>
      </c>
      <c r="F71" s="2">
        <v>1197</v>
      </c>
      <c r="G71" s="2">
        <v>691</v>
      </c>
      <c r="H71" s="2">
        <v>2543</v>
      </c>
      <c r="I71" s="2">
        <v>4</v>
      </c>
      <c r="J71" s="2">
        <v>6</v>
      </c>
      <c r="K71" s="14">
        <f t="shared" si="1"/>
        <v>0.004166666666666652</v>
      </c>
      <c r="L71" s="14"/>
    </row>
    <row r="72" spans="1:12" ht="15.75">
      <c r="A72" s="1">
        <v>0.46319444444444446</v>
      </c>
      <c r="B72" s="2">
        <v>70</v>
      </c>
      <c r="C72" s="2">
        <v>3021</v>
      </c>
      <c r="D72" s="2">
        <v>3041</v>
      </c>
      <c r="E72" s="2">
        <v>1538</v>
      </c>
      <c r="F72" s="2">
        <v>2827</v>
      </c>
      <c r="G72" s="2">
        <v>2658</v>
      </c>
      <c r="H72" s="2">
        <v>2029</v>
      </c>
      <c r="I72" s="2">
        <v>7</v>
      </c>
      <c r="J72" s="2">
        <v>3</v>
      </c>
      <c r="K72" s="14">
        <f t="shared" si="1"/>
        <v>0.005555555555555591</v>
      </c>
      <c r="L72" s="14"/>
    </row>
    <row r="73" spans="1:12" ht="15.75">
      <c r="A73" s="1">
        <v>0.46875</v>
      </c>
      <c r="B73" s="2">
        <v>71</v>
      </c>
      <c r="C73" s="2">
        <v>1266</v>
      </c>
      <c r="D73" s="2">
        <v>1717</v>
      </c>
      <c r="E73" s="2">
        <v>846</v>
      </c>
      <c r="F73" s="2">
        <v>2485</v>
      </c>
      <c r="G73" s="2">
        <v>1332</v>
      </c>
      <c r="H73" s="2">
        <v>1572</v>
      </c>
      <c r="I73" s="2">
        <v>6</v>
      </c>
      <c r="J73" s="2">
        <v>0</v>
      </c>
      <c r="K73" s="14">
        <f t="shared" si="1"/>
        <v>0.005555555555555536</v>
      </c>
      <c r="L73" s="14"/>
    </row>
    <row r="74" spans="1:12" ht="15.75">
      <c r="A74" s="1">
        <v>0.47361111111111115</v>
      </c>
      <c r="B74" s="2">
        <v>72</v>
      </c>
      <c r="C74" s="2">
        <v>2339</v>
      </c>
      <c r="D74" s="2">
        <v>3226</v>
      </c>
      <c r="E74" s="2">
        <v>1622</v>
      </c>
      <c r="F74" s="2">
        <v>568</v>
      </c>
      <c r="G74" s="2">
        <v>1372</v>
      </c>
      <c r="H74" s="2">
        <v>2493</v>
      </c>
      <c r="I74" s="2">
        <v>2</v>
      </c>
      <c r="J74" s="2">
        <v>1</v>
      </c>
      <c r="K74" s="14">
        <f t="shared" si="1"/>
        <v>0.004861111111111149</v>
      </c>
      <c r="L74" s="14"/>
    </row>
    <row r="75" spans="1:12" ht="15.75">
      <c r="A75" s="1">
        <v>0.4777777777777778</v>
      </c>
      <c r="B75" s="2">
        <v>73</v>
      </c>
      <c r="C75" s="2">
        <v>1138</v>
      </c>
      <c r="D75" s="2">
        <v>1868</v>
      </c>
      <c r="E75" s="2">
        <v>696</v>
      </c>
      <c r="F75" s="2">
        <v>2437</v>
      </c>
      <c r="G75" s="2">
        <v>1070</v>
      </c>
      <c r="H75" s="2">
        <v>687</v>
      </c>
      <c r="I75" s="2">
        <v>2</v>
      </c>
      <c r="J75" s="2">
        <v>5</v>
      </c>
      <c r="K75" s="14">
        <f t="shared" si="1"/>
        <v>0.004166666666666652</v>
      </c>
      <c r="L75" s="14"/>
    </row>
    <row r="76" spans="1:12" ht="15.75">
      <c r="A76" s="1">
        <v>0.48194444444444445</v>
      </c>
      <c r="B76" s="2">
        <v>74</v>
      </c>
      <c r="C76" s="2">
        <v>1388</v>
      </c>
      <c r="D76" s="2">
        <v>2839</v>
      </c>
      <c r="E76" s="2">
        <v>1197</v>
      </c>
      <c r="F76" s="2">
        <v>599</v>
      </c>
      <c r="G76" s="2">
        <v>2029</v>
      </c>
      <c r="H76" s="2">
        <v>668</v>
      </c>
      <c r="I76" s="2">
        <v>4</v>
      </c>
      <c r="J76" s="2">
        <v>7</v>
      </c>
      <c r="K76" s="14">
        <f t="shared" si="1"/>
        <v>0.004166666666666652</v>
      </c>
      <c r="L76" s="14"/>
    </row>
    <row r="77" spans="1:12" ht="15.75">
      <c r="A77" s="1">
        <v>0.4861111111111111</v>
      </c>
      <c r="B77" s="2">
        <v>75</v>
      </c>
      <c r="C77" s="2">
        <v>2485</v>
      </c>
      <c r="D77" s="2">
        <v>359</v>
      </c>
      <c r="E77" s="2">
        <v>2658</v>
      </c>
      <c r="F77" s="2">
        <v>1972</v>
      </c>
      <c r="G77" s="2">
        <v>981</v>
      </c>
      <c r="H77" s="2">
        <v>2543</v>
      </c>
      <c r="I77" s="2">
        <v>3</v>
      </c>
      <c r="J77" s="2">
        <v>3</v>
      </c>
      <c r="K77" s="14">
        <f t="shared" si="1"/>
        <v>0.004166666666666652</v>
      </c>
      <c r="L77" s="14"/>
    </row>
    <row r="78" spans="1:12" ht="15.75">
      <c r="A78" s="1">
        <v>0.4902777777777778</v>
      </c>
      <c r="B78" s="2">
        <v>76</v>
      </c>
      <c r="C78" s="2">
        <v>192</v>
      </c>
      <c r="D78" s="2">
        <v>812</v>
      </c>
      <c r="E78" s="2">
        <v>2193</v>
      </c>
      <c r="F78" s="2">
        <v>1332</v>
      </c>
      <c r="G78" s="2">
        <v>357</v>
      </c>
      <c r="H78" s="2">
        <v>1160</v>
      </c>
      <c r="I78" s="2">
        <v>2</v>
      </c>
      <c r="J78" s="2">
        <v>0</v>
      </c>
      <c r="K78" s="14">
        <f t="shared" si="1"/>
        <v>0.004166666666666707</v>
      </c>
      <c r="L78" s="14"/>
    </row>
    <row r="79" spans="1:12" ht="15.75">
      <c r="A79" s="1">
        <v>0.49583333333333335</v>
      </c>
      <c r="B79" s="2">
        <v>77</v>
      </c>
      <c r="C79" s="2">
        <v>568</v>
      </c>
      <c r="D79" s="2">
        <v>846</v>
      </c>
      <c r="E79" s="2">
        <v>1572</v>
      </c>
      <c r="F79" s="2">
        <v>1070</v>
      </c>
      <c r="G79" s="2">
        <v>3255</v>
      </c>
      <c r="H79" s="2">
        <v>115</v>
      </c>
      <c r="I79" s="2">
        <v>5</v>
      </c>
      <c r="J79" s="2">
        <v>2</v>
      </c>
      <c r="K79" s="14">
        <f t="shared" si="1"/>
        <v>0.005555555555555536</v>
      </c>
      <c r="L79" s="14"/>
    </row>
    <row r="80" spans="1:12" ht="15.75">
      <c r="A80" s="1">
        <v>0.5</v>
      </c>
      <c r="B80" s="2">
        <v>78</v>
      </c>
      <c r="C80" s="2">
        <v>691</v>
      </c>
      <c r="D80" s="2">
        <v>3128</v>
      </c>
      <c r="E80" s="2">
        <v>2102</v>
      </c>
      <c r="F80" s="2">
        <v>2984</v>
      </c>
      <c r="G80" s="2">
        <v>1372</v>
      </c>
      <c r="H80" s="2">
        <v>3021</v>
      </c>
      <c r="I80" s="2">
        <v>0</v>
      </c>
      <c r="J80" s="2">
        <v>0</v>
      </c>
      <c r="K80" s="14">
        <f t="shared" si="1"/>
        <v>0.004166666666666652</v>
      </c>
      <c r="L80" s="14"/>
    </row>
    <row r="81" spans="1:12" ht="15.75">
      <c r="A81" s="1">
        <v>0.5034722222222222</v>
      </c>
      <c r="B81" s="2">
        <v>79</v>
      </c>
      <c r="C81" s="2">
        <v>294</v>
      </c>
      <c r="D81" s="2">
        <v>2839</v>
      </c>
      <c r="E81" s="2">
        <v>3195</v>
      </c>
      <c r="F81" s="2">
        <v>3041</v>
      </c>
      <c r="G81" s="2">
        <v>815</v>
      </c>
      <c r="H81" s="2">
        <v>1868</v>
      </c>
      <c r="I81" s="2">
        <v>2</v>
      </c>
      <c r="J81" s="2">
        <v>2</v>
      </c>
      <c r="K81" s="14">
        <f t="shared" si="1"/>
        <v>0.00347222222222221</v>
      </c>
      <c r="L81" s="14"/>
    </row>
    <row r="82" spans="1:12" ht="15.75">
      <c r="A82" s="1">
        <v>0.5090277777777777</v>
      </c>
      <c r="B82" s="2">
        <v>80</v>
      </c>
      <c r="C82" s="2">
        <v>2339</v>
      </c>
      <c r="D82" s="2">
        <v>2493</v>
      </c>
      <c r="E82" s="2">
        <v>599</v>
      </c>
      <c r="F82" s="2">
        <v>687</v>
      </c>
      <c r="G82" s="2">
        <v>1717</v>
      </c>
      <c r="H82" s="2">
        <v>100</v>
      </c>
      <c r="I82" s="2">
        <v>3</v>
      </c>
      <c r="J82" s="2">
        <v>5</v>
      </c>
      <c r="K82" s="14">
        <f t="shared" si="1"/>
        <v>0.005555555555555536</v>
      </c>
      <c r="L82" s="14"/>
    </row>
    <row r="83" spans="1:12" ht="15.75">
      <c r="A83" s="1">
        <v>0.5145833333333333</v>
      </c>
      <c r="B83" s="2">
        <v>81</v>
      </c>
      <c r="C83" s="2">
        <v>2437</v>
      </c>
      <c r="D83" s="2">
        <v>2827</v>
      </c>
      <c r="E83" s="2">
        <v>696</v>
      </c>
      <c r="F83" s="2">
        <v>3341</v>
      </c>
      <c r="G83" s="2">
        <v>3226</v>
      </c>
      <c r="H83" s="2">
        <v>1388</v>
      </c>
      <c r="I83" s="2">
        <v>0</v>
      </c>
      <c r="J83" s="2">
        <v>5</v>
      </c>
      <c r="K83" s="14">
        <f t="shared" si="1"/>
        <v>0.005555555555555536</v>
      </c>
      <c r="L83" s="14"/>
    </row>
    <row r="84" spans="1:12" ht="15.75">
      <c r="A84" s="1">
        <v>0.51875</v>
      </c>
      <c r="B84" s="2">
        <v>82</v>
      </c>
      <c r="C84" s="2">
        <v>1538</v>
      </c>
      <c r="D84" s="2">
        <v>1266</v>
      </c>
      <c r="E84" s="2">
        <v>981</v>
      </c>
      <c r="F84" s="2">
        <v>1138</v>
      </c>
      <c r="G84" s="2">
        <v>1622</v>
      </c>
      <c r="H84" s="2">
        <v>691</v>
      </c>
      <c r="I84" s="2">
        <v>3</v>
      </c>
      <c r="J84" s="2">
        <v>0</v>
      </c>
      <c r="K84" s="14">
        <f t="shared" si="1"/>
        <v>0.004166666666666763</v>
      </c>
      <c r="L84" s="14">
        <f>(SUM(K61:K84))/(B84-B60)</f>
        <v>0.0052372685185185204</v>
      </c>
    </row>
    <row r="85" spans="7:13" ht="15.75">
      <c r="G85" t="s">
        <v>128</v>
      </c>
      <c r="I85">
        <f>SUM(I3:I84)</f>
        <v>180</v>
      </c>
      <c r="J85">
        <f>SUM(J3:J84)</f>
        <v>185</v>
      </c>
      <c r="K85" s="14"/>
      <c r="L85" s="14">
        <f>(SUM(K3:K84))/(B84-3)</f>
        <v>0.005529184247538677</v>
      </c>
      <c r="M85" t="s">
        <v>44</v>
      </c>
    </row>
    <row r="86" spans="7:10" ht="15.75">
      <c r="G86" t="s">
        <v>129</v>
      </c>
      <c r="J86">
        <f>(I85+J85)/(84-2)/2</f>
        <v>2.225609756097561</v>
      </c>
    </row>
    <row r="87" spans="1:11" ht="15.75" customHeight="1">
      <c r="A87" s="117" t="s">
        <v>3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</row>
    <row r="88" spans="1:11" ht="31.5">
      <c r="A88" s="3" t="s">
        <v>4</v>
      </c>
      <c r="B88" s="3" t="s">
        <v>5</v>
      </c>
      <c r="C88" s="3" t="s">
        <v>6</v>
      </c>
      <c r="D88" s="3" t="s">
        <v>7</v>
      </c>
      <c r="E88" s="3" t="s">
        <v>8</v>
      </c>
      <c r="F88" s="3" t="s">
        <v>9</v>
      </c>
      <c r="G88" s="3" t="s">
        <v>10</v>
      </c>
      <c r="H88" s="3" t="s">
        <v>11</v>
      </c>
      <c r="I88" s="3" t="s">
        <v>12</v>
      </c>
      <c r="J88" s="3" t="s">
        <v>13</v>
      </c>
      <c r="K88" s="11" t="s">
        <v>14</v>
      </c>
    </row>
    <row r="89" spans="1:11" ht="15.75">
      <c r="A89" s="1">
        <v>0.5715277777777777</v>
      </c>
      <c r="B89" s="4" t="s">
        <v>15</v>
      </c>
      <c r="C89" s="2">
        <v>1</v>
      </c>
      <c r="D89" s="2">
        <v>1717</v>
      </c>
      <c r="E89" s="2">
        <v>2543</v>
      </c>
      <c r="F89" s="2">
        <v>115</v>
      </c>
      <c r="G89" s="2">
        <v>2984</v>
      </c>
      <c r="H89" s="2">
        <v>1572</v>
      </c>
      <c r="I89" s="2">
        <v>1622</v>
      </c>
      <c r="J89" s="2">
        <v>8</v>
      </c>
      <c r="K89" s="13">
        <v>0</v>
      </c>
    </row>
    <row r="90" spans="1:11" ht="15.75">
      <c r="A90" s="1">
        <v>0.5833333333333334</v>
      </c>
      <c r="B90" s="4" t="s">
        <v>16</v>
      </c>
      <c r="C90" s="2">
        <v>2</v>
      </c>
      <c r="D90" s="2">
        <v>1388</v>
      </c>
      <c r="E90" s="2">
        <v>668</v>
      </c>
      <c r="F90" s="2">
        <v>1538</v>
      </c>
      <c r="G90" s="2">
        <v>812</v>
      </c>
      <c r="H90" s="2">
        <v>192</v>
      </c>
      <c r="I90" s="2">
        <v>2029</v>
      </c>
      <c r="J90" s="2">
        <v>6</v>
      </c>
      <c r="K90" s="13">
        <v>1</v>
      </c>
    </row>
    <row r="91" spans="1:11" ht="15.75">
      <c r="A91" s="1">
        <v>0.5895833333333333</v>
      </c>
      <c r="B91" s="4" t="s">
        <v>17</v>
      </c>
      <c r="C91" s="2">
        <v>3</v>
      </c>
      <c r="D91" s="2">
        <v>687</v>
      </c>
      <c r="E91" s="2">
        <v>2839</v>
      </c>
      <c r="F91" s="2">
        <v>1266</v>
      </c>
      <c r="G91" s="2">
        <v>1332</v>
      </c>
      <c r="H91" s="2">
        <v>846</v>
      </c>
      <c r="I91" s="2">
        <v>815</v>
      </c>
      <c r="J91" s="2">
        <v>4</v>
      </c>
      <c r="K91" s="13">
        <v>2</v>
      </c>
    </row>
    <row r="92" spans="1:11" ht="15.75">
      <c r="A92" s="1">
        <v>0.5951388888888889</v>
      </c>
      <c r="B92" s="4" t="s">
        <v>18</v>
      </c>
      <c r="C92" s="2">
        <v>4</v>
      </c>
      <c r="D92" s="2">
        <v>100</v>
      </c>
      <c r="E92" s="2">
        <v>294</v>
      </c>
      <c r="F92" s="2">
        <v>359</v>
      </c>
      <c r="G92" s="2">
        <v>1868</v>
      </c>
      <c r="H92" s="2">
        <v>599</v>
      </c>
      <c r="I92" s="2">
        <v>981</v>
      </c>
      <c r="J92" s="2">
        <v>3</v>
      </c>
      <c r="K92" s="13">
        <v>5</v>
      </c>
    </row>
    <row r="93" spans="1:11" ht="15.75">
      <c r="A93" s="1">
        <v>0.6013888888888889</v>
      </c>
      <c r="B93" s="4" t="s">
        <v>19</v>
      </c>
      <c r="C93" s="2">
        <v>5</v>
      </c>
      <c r="D93" s="2">
        <v>1717</v>
      </c>
      <c r="E93" s="2">
        <v>2543</v>
      </c>
      <c r="F93" s="2">
        <v>115</v>
      </c>
      <c r="G93" s="2">
        <v>1572</v>
      </c>
      <c r="H93" s="2">
        <v>1622</v>
      </c>
      <c r="I93" s="2">
        <v>2984</v>
      </c>
      <c r="J93" s="2">
        <v>5</v>
      </c>
      <c r="K93" s="13">
        <v>3</v>
      </c>
    </row>
    <row r="94" spans="1:11" ht="15.75">
      <c r="A94" s="1">
        <v>0.6069444444444444</v>
      </c>
      <c r="B94" s="4" t="s">
        <v>20</v>
      </c>
      <c r="C94" s="2">
        <v>6</v>
      </c>
      <c r="D94" s="2">
        <v>1538</v>
      </c>
      <c r="E94" s="2">
        <v>668</v>
      </c>
      <c r="F94" s="2">
        <v>1388</v>
      </c>
      <c r="G94" s="2">
        <v>2029</v>
      </c>
      <c r="H94" s="2">
        <v>192</v>
      </c>
      <c r="I94" s="2">
        <v>812</v>
      </c>
      <c r="J94" s="2">
        <v>2</v>
      </c>
      <c r="K94" s="13">
        <v>0</v>
      </c>
    </row>
    <row r="95" spans="1:11" ht="15.75">
      <c r="A95" s="1">
        <v>0.6131944444444445</v>
      </c>
      <c r="B95" s="4" t="s">
        <v>21</v>
      </c>
      <c r="C95" s="2">
        <v>7</v>
      </c>
      <c r="D95" s="2">
        <v>687</v>
      </c>
      <c r="E95" s="2">
        <v>1266</v>
      </c>
      <c r="F95" s="2">
        <v>2839</v>
      </c>
      <c r="G95" s="2">
        <v>815</v>
      </c>
      <c r="H95" s="2">
        <v>1332</v>
      </c>
      <c r="I95" s="2">
        <v>846</v>
      </c>
      <c r="J95" s="2">
        <v>4</v>
      </c>
      <c r="K95" s="13">
        <v>0</v>
      </c>
    </row>
    <row r="96" spans="1:11" ht="15.75">
      <c r="A96" s="1">
        <v>0.6166666666666667</v>
      </c>
      <c r="B96" s="4" t="s">
        <v>22</v>
      </c>
      <c r="C96" s="2">
        <v>8</v>
      </c>
      <c r="D96" s="2">
        <v>294</v>
      </c>
      <c r="E96" s="2">
        <v>100</v>
      </c>
      <c r="F96" s="2">
        <v>359</v>
      </c>
      <c r="G96" s="2">
        <v>599</v>
      </c>
      <c r="H96" s="2">
        <v>1868</v>
      </c>
      <c r="I96" s="2">
        <v>981</v>
      </c>
      <c r="J96" s="2">
        <v>10</v>
      </c>
      <c r="K96" s="13">
        <v>4</v>
      </c>
    </row>
    <row r="97" spans="1:11" ht="15.75">
      <c r="A97" s="1">
        <v>0.6270833333333333</v>
      </c>
      <c r="B97" s="4" t="s">
        <v>23</v>
      </c>
      <c r="C97" s="2">
        <v>12</v>
      </c>
      <c r="D97" s="2">
        <v>100</v>
      </c>
      <c r="E97" s="2">
        <v>359</v>
      </c>
      <c r="F97" s="2">
        <v>294</v>
      </c>
      <c r="G97" s="2">
        <v>981</v>
      </c>
      <c r="H97" s="2">
        <v>599</v>
      </c>
      <c r="I97" s="2">
        <v>1868</v>
      </c>
      <c r="J97" s="2">
        <v>8</v>
      </c>
      <c r="K97" s="13">
        <v>2</v>
      </c>
    </row>
    <row r="98" spans="1:11" ht="15.75">
      <c r="A98" s="1">
        <v>0.6368055555555555</v>
      </c>
      <c r="B98" s="4" t="s">
        <v>24</v>
      </c>
      <c r="C98" s="2">
        <v>13</v>
      </c>
      <c r="D98" s="2">
        <v>115</v>
      </c>
      <c r="E98" s="2">
        <v>2543</v>
      </c>
      <c r="F98" s="2">
        <v>1717</v>
      </c>
      <c r="G98" s="2">
        <v>1388</v>
      </c>
      <c r="H98" s="2">
        <v>668</v>
      </c>
      <c r="I98" s="2">
        <v>1538</v>
      </c>
      <c r="J98" s="2">
        <v>8</v>
      </c>
      <c r="K98" s="13">
        <v>5</v>
      </c>
    </row>
    <row r="99" spans="1:11" ht="15.75">
      <c r="A99" s="1">
        <v>0.6416666666666667</v>
      </c>
      <c r="B99" s="4" t="s">
        <v>25</v>
      </c>
      <c r="C99" s="2">
        <v>14</v>
      </c>
      <c r="D99" s="2">
        <v>2839</v>
      </c>
      <c r="E99" s="2">
        <v>1266</v>
      </c>
      <c r="F99" s="2">
        <v>687</v>
      </c>
      <c r="G99" s="2">
        <v>294</v>
      </c>
      <c r="H99" s="2">
        <v>359</v>
      </c>
      <c r="I99" s="2">
        <v>100</v>
      </c>
      <c r="J99" s="2">
        <v>5</v>
      </c>
      <c r="K99" s="13">
        <v>2</v>
      </c>
    </row>
    <row r="100" spans="1:11" ht="15.75">
      <c r="A100" s="1">
        <v>0.6472222222222223</v>
      </c>
      <c r="B100" s="4" t="s">
        <v>26</v>
      </c>
      <c r="C100" s="2">
        <v>15</v>
      </c>
      <c r="D100" s="2">
        <v>1717</v>
      </c>
      <c r="E100" s="2">
        <v>115</v>
      </c>
      <c r="F100" s="2">
        <v>2543</v>
      </c>
      <c r="G100" s="2">
        <v>668</v>
      </c>
      <c r="H100" s="2">
        <v>1538</v>
      </c>
      <c r="I100" s="2">
        <v>1388</v>
      </c>
      <c r="J100" s="2">
        <v>7</v>
      </c>
      <c r="K100" s="13">
        <v>6</v>
      </c>
    </row>
    <row r="101" spans="1:11" ht="15.75">
      <c r="A101" s="1">
        <v>0.6583333333333333</v>
      </c>
      <c r="B101" s="4" t="s">
        <v>27</v>
      </c>
      <c r="C101" s="2">
        <v>16</v>
      </c>
      <c r="D101" s="2">
        <v>687</v>
      </c>
      <c r="E101" s="2">
        <v>2839</v>
      </c>
      <c r="F101" s="2">
        <v>1266</v>
      </c>
      <c r="G101" s="2">
        <v>359</v>
      </c>
      <c r="H101" s="2">
        <v>294</v>
      </c>
      <c r="I101" s="2">
        <v>100</v>
      </c>
      <c r="J101" s="2">
        <v>3</v>
      </c>
      <c r="K101" s="13">
        <v>4</v>
      </c>
    </row>
    <row r="102" spans="1:11" ht="15.75">
      <c r="A102" s="1">
        <v>0.6694444444444444</v>
      </c>
      <c r="B102" s="4" t="s">
        <v>28</v>
      </c>
      <c r="C102" s="2">
        <v>18</v>
      </c>
      <c r="D102" s="2">
        <v>2839</v>
      </c>
      <c r="E102" s="2">
        <v>1266</v>
      </c>
      <c r="F102" s="2">
        <v>687</v>
      </c>
      <c r="G102" s="2">
        <v>359</v>
      </c>
      <c r="H102" s="2">
        <v>100</v>
      </c>
      <c r="I102" s="2">
        <v>294</v>
      </c>
      <c r="J102" s="2">
        <v>3</v>
      </c>
      <c r="K102" s="13">
        <v>9</v>
      </c>
    </row>
    <row r="103" spans="1:11" ht="15.75">
      <c r="A103" s="1">
        <v>0.6819444444444445</v>
      </c>
      <c r="B103" s="4" t="s">
        <v>29</v>
      </c>
      <c r="C103" s="2">
        <v>19</v>
      </c>
      <c r="D103" s="2">
        <v>115</v>
      </c>
      <c r="E103" s="2">
        <v>2543</v>
      </c>
      <c r="F103" s="2">
        <v>1717</v>
      </c>
      <c r="G103" s="2">
        <v>294</v>
      </c>
      <c r="H103" s="2">
        <v>100</v>
      </c>
      <c r="I103" s="2">
        <v>359</v>
      </c>
      <c r="J103" s="2">
        <v>4</v>
      </c>
      <c r="K103" s="13">
        <v>8</v>
      </c>
    </row>
    <row r="104" spans="1:11" ht="15.75">
      <c r="A104" s="1">
        <v>0.6944444444444445</v>
      </c>
      <c r="B104" s="4" t="s">
        <v>30</v>
      </c>
      <c r="C104" s="2">
        <v>20</v>
      </c>
      <c r="D104" s="2">
        <v>115</v>
      </c>
      <c r="E104" s="2">
        <v>1717</v>
      </c>
      <c r="F104" s="2">
        <v>2543</v>
      </c>
      <c r="G104" s="2">
        <v>294</v>
      </c>
      <c r="H104" s="2">
        <v>359</v>
      </c>
      <c r="I104" s="2">
        <v>100</v>
      </c>
      <c r="J104" s="2">
        <v>1</v>
      </c>
      <c r="K104" s="13">
        <v>3</v>
      </c>
    </row>
    <row r="105" spans="8:11" ht="15.75">
      <c r="H105" t="s">
        <v>128</v>
      </c>
      <c r="J105">
        <f>SUM(J89:J104)</f>
        <v>81</v>
      </c>
      <c r="K105" s="32">
        <f>SUM(K89:K104)</f>
        <v>54</v>
      </c>
    </row>
    <row r="106" spans="8:11" ht="15.75">
      <c r="H106" t="s">
        <v>129</v>
      </c>
      <c r="K106">
        <f>(J105+K105)/(104-88)/2</f>
        <v>4.21875</v>
      </c>
    </row>
  </sheetData>
  <sheetProtection/>
  <mergeCells count="2">
    <mergeCell ref="A87:K87"/>
    <mergeCell ref="A1:J1"/>
  </mergeCells>
  <printOptions/>
  <pageMargins left="0.7" right="0.7" top="0.75" bottom="0.75" header="0.3" footer="0.3"/>
  <pageSetup horizontalDpi="600" verticalDpi="6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61">
      <selection activeCell="K76" sqref="K76"/>
    </sheetView>
  </sheetViews>
  <sheetFormatPr defaultColWidth="8.875" defaultRowHeight="15.75"/>
  <sheetData>
    <row r="1" spans="1:10" ht="15.75" customHeight="1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1" ht="31.5">
      <c r="A2" s="3" t="s">
        <v>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11" t="s">
        <v>39</v>
      </c>
    </row>
    <row r="3" spans="1:12" ht="15.75">
      <c r="A3" s="1">
        <v>0.48333333333333334</v>
      </c>
      <c r="B3" s="2">
        <v>1</v>
      </c>
      <c r="C3" s="2">
        <v>302</v>
      </c>
      <c r="D3" s="2">
        <v>123</v>
      </c>
      <c r="E3" s="2">
        <v>3175</v>
      </c>
      <c r="F3" s="2">
        <v>2224</v>
      </c>
      <c r="G3" s="2">
        <v>3096</v>
      </c>
      <c r="H3" s="2">
        <v>2851</v>
      </c>
      <c r="I3" s="2">
        <v>0</v>
      </c>
      <c r="J3" s="2">
        <v>0</v>
      </c>
      <c r="L3" t="s">
        <v>41</v>
      </c>
    </row>
    <row r="4" spans="1:11" ht="15.75">
      <c r="A4" s="1">
        <v>0.4909722222222222</v>
      </c>
      <c r="B4" s="2">
        <v>2</v>
      </c>
      <c r="C4" s="2">
        <v>440</v>
      </c>
      <c r="D4" s="2">
        <v>3097</v>
      </c>
      <c r="E4" s="2">
        <v>469</v>
      </c>
      <c r="F4" s="2">
        <v>2048</v>
      </c>
      <c r="G4" s="2">
        <v>515</v>
      </c>
      <c r="H4" s="2">
        <v>2960</v>
      </c>
      <c r="I4" s="2">
        <v>0</v>
      </c>
      <c r="J4" s="2">
        <v>2</v>
      </c>
      <c r="K4" s="14">
        <f aca="true" t="shared" si="0" ref="K4:K67">A4-A3</f>
        <v>0.007638888888888862</v>
      </c>
    </row>
    <row r="5" spans="1:11" ht="15.75">
      <c r="A5" s="1">
        <v>0.4986111111111111</v>
      </c>
      <c r="B5" s="2">
        <v>3</v>
      </c>
      <c r="C5" s="2">
        <v>519</v>
      </c>
      <c r="D5" s="2">
        <v>94</v>
      </c>
      <c r="E5" s="2">
        <v>3098</v>
      </c>
      <c r="F5" s="2">
        <v>280</v>
      </c>
      <c r="G5" s="2">
        <v>3069</v>
      </c>
      <c r="H5" s="2">
        <v>3119</v>
      </c>
      <c r="I5" s="2">
        <v>2</v>
      </c>
      <c r="J5" s="2">
        <v>1</v>
      </c>
      <c r="K5" s="14">
        <f t="shared" si="0"/>
        <v>0.007638888888888917</v>
      </c>
    </row>
    <row r="6" spans="1:11" ht="15.75">
      <c r="A6" s="1">
        <v>0.5069444444444444</v>
      </c>
      <c r="B6" s="2">
        <v>4</v>
      </c>
      <c r="C6" s="2">
        <v>226</v>
      </c>
      <c r="D6" s="2">
        <v>1941</v>
      </c>
      <c r="E6" s="2">
        <v>2673</v>
      </c>
      <c r="F6" s="2">
        <v>2612</v>
      </c>
      <c r="G6" s="2">
        <v>1718</v>
      </c>
      <c r="H6" s="2">
        <v>217</v>
      </c>
      <c r="I6" s="2">
        <v>3</v>
      </c>
      <c r="J6" s="2">
        <v>8</v>
      </c>
      <c r="K6" s="14">
        <f t="shared" si="0"/>
        <v>0.008333333333333304</v>
      </c>
    </row>
    <row r="7" spans="1:11" ht="15.75">
      <c r="A7" s="1">
        <v>0.5131944444444444</v>
      </c>
      <c r="B7" s="2">
        <v>5</v>
      </c>
      <c r="C7" s="2">
        <v>240</v>
      </c>
      <c r="D7" s="2">
        <v>314</v>
      </c>
      <c r="E7" s="2">
        <v>1506</v>
      </c>
      <c r="F7" s="2">
        <v>2676</v>
      </c>
      <c r="G7" s="2">
        <v>3398</v>
      </c>
      <c r="H7" s="2">
        <v>322</v>
      </c>
      <c r="I7" s="2">
        <v>0</v>
      </c>
      <c r="J7" s="2">
        <v>0</v>
      </c>
      <c r="K7" s="14">
        <f t="shared" si="0"/>
        <v>0.006249999999999978</v>
      </c>
    </row>
    <row r="8" spans="1:11" ht="15.75">
      <c r="A8" s="1">
        <v>0.525</v>
      </c>
      <c r="B8" s="2">
        <v>6</v>
      </c>
      <c r="C8" s="2">
        <v>3401</v>
      </c>
      <c r="D8" s="2">
        <v>2050</v>
      </c>
      <c r="E8" s="2">
        <v>903</v>
      </c>
      <c r="F8" s="2">
        <v>3002</v>
      </c>
      <c r="G8" s="2">
        <v>313</v>
      </c>
      <c r="H8" s="2">
        <v>308</v>
      </c>
      <c r="I8" s="2">
        <v>0</v>
      </c>
      <c r="J8" s="2">
        <v>0</v>
      </c>
      <c r="K8" s="14">
        <f t="shared" si="0"/>
        <v>0.011805555555555625</v>
      </c>
    </row>
    <row r="9" spans="1:11" ht="15.75">
      <c r="A9" s="1">
        <v>0.5305555555555556</v>
      </c>
      <c r="B9" s="2">
        <v>7</v>
      </c>
      <c r="C9" s="2">
        <v>3096</v>
      </c>
      <c r="D9" s="2">
        <v>2960</v>
      </c>
      <c r="E9" s="2">
        <v>469</v>
      </c>
      <c r="F9" s="2">
        <v>226</v>
      </c>
      <c r="G9" s="2">
        <v>2851</v>
      </c>
      <c r="H9" s="2">
        <v>3119</v>
      </c>
      <c r="I9" s="2">
        <v>2</v>
      </c>
      <c r="J9" s="2">
        <v>5</v>
      </c>
      <c r="K9" s="14">
        <f t="shared" si="0"/>
        <v>0.005555555555555536</v>
      </c>
    </row>
    <row r="10" spans="1:11" ht="15.75">
      <c r="A10" s="1">
        <v>0.5361111111111111</v>
      </c>
      <c r="B10" s="2">
        <v>8</v>
      </c>
      <c r="C10" s="2">
        <v>440</v>
      </c>
      <c r="D10" s="2">
        <v>1506</v>
      </c>
      <c r="E10" s="2">
        <v>2612</v>
      </c>
      <c r="F10" s="2">
        <v>3069</v>
      </c>
      <c r="G10" s="2">
        <v>240</v>
      </c>
      <c r="H10" s="2">
        <v>1718</v>
      </c>
      <c r="I10" s="2">
        <v>1</v>
      </c>
      <c r="J10" s="2">
        <v>3</v>
      </c>
      <c r="K10" s="14">
        <f t="shared" si="0"/>
        <v>0.005555555555555536</v>
      </c>
    </row>
    <row r="11" spans="1:11" ht="15.75">
      <c r="A11" s="1">
        <v>0.5423611111111112</v>
      </c>
      <c r="B11" s="2">
        <v>9</v>
      </c>
      <c r="C11" s="2">
        <v>217</v>
      </c>
      <c r="D11" s="2">
        <v>308</v>
      </c>
      <c r="E11" s="2">
        <v>515</v>
      </c>
      <c r="F11" s="2">
        <v>123</v>
      </c>
      <c r="G11" s="2">
        <v>2050</v>
      </c>
      <c r="H11" s="2">
        <v>2673</v>
      </c>
      <c r="I11" s="2">
        <v>7</v>
      </c>
      <c r="J11" s="2">
        <v>1</v>
      </c>
      <c r="K11" s="14">
        <f t="shared" si="0"/>
        <v>0.006250000000000089</v>
      </c>
    </row>
    <row r="12" spans="1:11" ht="15.75">
      <c r="A12" s="1">
        <v>0.5493055555555556</v>
      </c>
      <c r="B12" s="2">
        <v>10</v>
      </c>
      <c r="C12" s="2">
        <v>280</v>
      </c>
      <c r="D12" s="2">
        <v>2048</v>
      </c>
      <c r="E12" s="2">
        <v>302</v>
      </c>
      <c r="F12" s="2">
        <v>314</v>
      </c>
      <c r="G12" s="2">
        <v>3175</v>
      </c>
      <c r="H12" s="2">
        <v>519</v>
      </c>
      <c r="I12" s="2">
        <v>2</v>
      </c>
      <c r="J12" s="2">
        <v>0</v>
      </c>
      <c r="K12" s="14">
        <f t="shared" si="0"/>
        <v>0.00694444444444442</v>
      </c>
    </row>
    <row r="13" spans="1:12" ht="15.75">
      <c r="A13" s="1">
        <v>0.5909722222222222</v>
      </c>
      <c r="B13" s="2">
        <v>11</v>
      </c>
      <c r="C13" s="2">
        <v>313</v>
      </c>
      <c r="D13" s="2">
        <v>2224</v>
      </c>
      <c r="E13" s="2">
        <v>3401</v>
      </c>
      <c r="F13" s="2">
        <v>2676</v>
      </c>
      <c r="G13" s="2">
        <v>94</v>
      </c>
      <c r="H13" s="2">
        <v>1941</v>
      </c>
      <c r="I13" s="2">
        <v>1</v>
      </c>
      <c r="J13" s="2">
        <v>0</v>
      </c>
      <c r="K13" s="14"/>
      <c r="L13" t="s">
        <v>46</v>
      </c>
    </row>
    <row r="14" spans="1:11" ht="15.75">
      <c r="A14" s="1">
        <v>0.6006944444444444</v>
      </c>
      <c r="B14" s="2">
        <v>12</v>
      </c>
      <c r="C14" s="2">
        <v>903</v>
      </c>
      <c r="D14" s="2">
        <v>3097</v>
      </c>
      <c r="E14" s="2">
        <v>322</v>
      </c>
      <c r="F14" s="2">
        <v>3398</v>
      </c>
      <c r="G14" s="2">
        <v>3002</v>
      </c>
      <c r="H14" s="2">
        <v>3098</v>
      </c>
      <c r="I14" s="2">
        <v>0</v>
      </c>
      <c r="J14" s="2">
        <v>0</v>
      </c>
      <c r="K14" s="14">
        <f t="shared" si="0"/>
        <v>0.009722222222222188</v>
      </c>
    </row>
    <row r="15" spans="1:11" ht="15.75">
      <c r="A15" s="1">
        <v>0.60625</v>
      </c>
      <c r="B15" s="2">
        <v>13</v>
      </c>
      <c r="C15" s="2">
        <v>308</v>
      </c>
      <c r="D15" s="2">
        <v>2673</v>
      </c>
      <c r="E15" s="2">
        <v>3175</v>
      </c>
      <c r="F15" s="2">
        <v>2960</v>
      </c>
      <c r="G15" s="2">
        <v>1506</v>
      </c>
      <c r="H15" s="2">
        <v>226</v>
      </c>
      <c r="I15" s="2">
        <v>5</v>
      </c>
      <c r="J15" s="2">
        <v>1</v>
      </c>
      <c r="K15" s="14">
        <f t="shared" si="0"/>
        <v>0.005555555555555536</v>
      </c>
    </row>
    <row r="16" spans="1:11" ht="15.75">
      <c r="A16" s="1">
        <v>0.6166666666666667</v>
      </c>
      <c r="B16" s="2">
        <v>14</v>
      </c>
      <c r="C16" s="2">
        <v>1718</v>
      </c>
      <c r="D16" s="2">
        <v>280</v>
      </c>
      <c r="E16" s="2">
        <v>1941</v>
      </c>
      <c r="F16" s="2">
        <v>2050</v>
      </c>
      <c r="G16" s="2">
        <v>3119</v>
      </c>
      <c r="H16" s="2">
        <v>2048</v>
      </c>
      <c r="I16" s="2">
        <v>2</v>
      </c>
      <c r="J16" s="2">
        <v>0</v>
      </c>
      <c r="K16" s="14">
        <f t="shared" si="0"/>
        <v>0.01041666666666674</v>
      </c>
    </row>
    <row r="17" spans="1:11" ht="15.75">
      <c r="A17" s="1">
        <v>0.6215277777777778</v>
      </c>
      <c r="B17" s="2">
        <v>15</v>
      </c>
      <c r="C17" s="2">
        <v>3098</v>
      </c>
      <c r="D17" s="2">
        <v>469</v>
      </c>
      <c r="E17" s="2">
        <v>314</v>
      </c>
      <c r="F17" s="2">
        <v>313</v>
      </c>
      <c r="G17" s="2">
        <v>2612</v>
      </c>
      <c r="H17" s="2">
        <v>123</v>
      </c>
      <c r="I17" s="2">
        <v>2</v>
      </c>
      <c r="J17" s="2">
        <v>3</v>
      </c>
      <c r="K17" s="14">
        <f t="shared" si="0"/>
        <v>0.004861111111111094</v>
      </c>
    </row>
    <row r="18" spans="1:11" ht="15.75">
      <c r="A18" s="1">
        <v>0.63125</v>
      </c>
      <c r="B18" s="2">
        <v>16</v>
      </c>
      <c r="C18" s="2">
        <v>3401</v>
      </c>
      <c r="D18" s="2">
        <v>3069</v>
      </c>
      <c r="E18" s="2">
        <v>2676</v>
      </c>
      <c r="F18" s="2">
        <v>302</v>
      </c>
      <c r="G18" s="2">
        <v>519</v>
      </c>
      <c r="H18" s="2">
        <v>2224</v>
      </c>
      <c r="I18" s="2">
        <v>3</v>
      </c>
      <c r="J18" s="2">
        <v>0</v>
      </c>
      <c r="K18" s="14">
        <f t="shared" si="0"/>
        <v>0.009722222222222188</v>
      </c>
    </row>
    <row r="19" spans="1:11" ht="15.75">
      <c r="A19" s="1">
        <v>0.6381944444444444</v>
      </c>
      <c r="B19" s="2">
        <v>17</v>
      </c>
      <c r="C19" s="2">
        <v>3097</v>
      </c>
      <c r="D19" s="2">
        <v>515</v>
      </c>
      <c r="E19" s="2">
        <v>3398</v>
      </c>
      <c r="F19" s="2">
        <v>3096</v>
      </c>
      <c r="G19" s="2">
        <v>322</v>
      </c>
      <c r="H19" s="2">
        <v>217</v>
      </c>
      <c r="I19" s="2">
        <v>0</v>
      </c>
      <c r="J19" s="2">
        <v>5</v>
      </c>
      <c r="K19" s="14">
        <f t="shared" si="0"/>
        <v>0.00694444444444442</v>
      </c>
    </row>
    <row r="20" spans="1:11" ht="15.75">
      <c r="A20" s="1">
        <v>0.6451388888888888</v>
      </c>
      <c r="B20" s="2">
        <v>18</v>
      </c>
      <c r="C20" s="2">
        <v>3002</v>
      </c>
      <c r="D20" s="2">
        <v>2851</v>
      </c>
      <c r="E20" s="2">
        <v>240</v>
      </c>
      <c r="F20" s="2">
        <v>903</v>
      </c>
      <c r="G20" s="2">
        <v>94</v>
      </c>
      <c r="H20" s="2">
        <v>440</v>
      </c>
      <c r="I20" s="2">
        <v>2</v>
      </c>
      <c r="J20" s="2">
        <v>0</v>
      </c>
      <c r="K20" s="14">
        <f t="shared" si="0"/>
        <v>0.00694444444444442</v>
      </c>
    </row>
    <row r="21" spans="1:11" ht="15.75">
      <c r="A21" s="1">
        <v>0.65</v>
      </c>
      <c r="B21" s="2">
        <v>19</v>
      </c>
      <c r="C21" s="2">
        <v>2048</v>
      </c>
      <c r="D21" s="2">
        <v>469</v>
      </c>
      <c r="E21" s="2">
        <v>519</v>
      </c>
      <c r="F21" s="2">
        <v>3401</v>
      </c>
      <c r="G21" s="2">
        <v>308</v>
      </c>
      <c r="H21" s="2">
        <v>3119</v>
      </c>
      <c r="I21" s="2">
        <v>3</v>
      </c>
      <c r="J21" s="2">
        <v>1</v>
      </c>
      <c r="K21" s="14">
        <f t="shared" si="0"/>
        <v>0.004861111111111205</v>
      </c>
    </row>
    <row r="22" spans="1:11" ht="15.75">
      <c r="A22" s="1">
        <v>0.65625</v>
      </c>
      <c r="B22" s="2">
        <v>20</v>
      </c>
      <c r="C22" s="2">
        <v>2050</v>
      </c>
      <c r="D22" s="2">
        <v>302</v>
      </c>
      <c r="E22" s="2">
        <v>2960</v>
      </c>
      <c r="F22" s="2">
        <v>123</v>
      </c>
      <c r="G22" s="2">
        <v>3096</v>
      </c>
      <c r="H22" s="2">
        <v>1506</v>
      </c>
      <c r="I22" s="2">
        <v>0</v>
      </c>
      <c r="J22" s="2">
        <v>1</v>
      </c>
      <c r="K22" s="14">
        <f t="shared" si="0"/>
        <v>0.006249999999999978</v>
      </c>
    </row>
    <row r="23" spans="1:11" ht="15.75">
      <c r="A23" s="1">
        <v>0.6618055555555555</v>
      </c>
      <c r="B23" s="2">
        <v>21</v>
      </c>
      <c r="C23" s="2">
        <v>2676</v>
      </c>
      <c r="D23" s="2">
        <v>2851</v>
      </c>
      <c r="E23" s="2">
        <v>515</v>
      </c>
      <c r="F23" s="2">
        <v>2673</v>
      </c>
      <c r="G23" s="2">
        <v>280</v>
      </c>
      <c r="H23" s="2">
        <v>240</v>
      </c>
      <c r="I23" s="2">
        <v>2</v>
      </c>
      <c r="J23" s="2">
        <v>2</v>
      </c>
      <c r="K23" s="14">
        <f t="shared" si="0"/>
        <v>0.005555555555555536</v>
      </c>
    </row>
    <row r="24" spans="1:11" ht="15.75">
      <c r="A24" s="1">
        <v>0.6680555555555556</v>
      </c>
      <c r="B24" s="2">
        <v>22</v>
      </c>
      <c r="C24" s="2">
        <v>440</v>
      </c>
      <c r="D24" s="2">
        <v>3098</v>
      </c>
      <c r="E24" s="2">
        <v>217</v>
      </c>
      <c r="F24" s="2">
        <v>1941</v>
      </c>
      <c r="G24" s="2">
        <v>3002</v>
      </c>
      <c r="H24" s="2">
        <v>3175</v>
      </c>
      <c r="I24" s="2">
        <v>9</v>
      </c>
      <c r="J24" s="2">
        <v>0</v>
      </c>
      <c r="K24" s="14">
        <f t="shared" si="0"/>
        <v>0.006250000000000089</v>
      </c>
    </row>
    <row r="25" spans="1:11" ht="15.75">
      <c r="A25" s="1">
        <v>0.6763888888888889</v>
      </c>
      <c r="B25" s="2">
        <v>23</v>
      </c>
      <c r="C25" s="2">
        <v>94</v>
      </c>
      <c r="D25" s="2">
        <v>3398</v>
      </c>
      <c r="E25" s="2">
        <v>2612</v>
      </c>
      <c r="F25" s="2">
        <v>313</v>
      </c>
      <c r="G25" s="2">
        <v>226</v>
      </c>
      <c r="H25" s="2">
        <v>903</v>
      </c>
      <c r="I25" s="2">
        <v>4</v>
      </c>
      <c r="J25" s="2">
        <v>4</v>
      </c>
      <c r="K25" s="14">
        <f t="shared" si="0"/>
        <v>0.008333333333333304</v>
      </c>
    </row>
    <row r="26" spans="1:11" ht="15.75">
      <c r="A26" s="1">
        <v>0.6833333333333332</v>
      </c>
      <c r="B26" s="2">
        <v>24</v>
      </c>
      <c r="C26" s="2">
        <v>314</v>
      </c>
      <c r="D26" s="2">
        <v>3069</v>
      </c>
      <c r="E26" s="2">
        <v>3097</v>
      </c>
      <c r="F26" s="2">
        <v>1718</v>
      </c>
      <c r="G26" s="2">
        <v>322</v>
      </c>
      <c r="H26" s="2">
        <v>2224</v>
      </c>
      <c r="I26" s="2">
        <v>0</v>
      </c>
      <c r="J26" s="2">
        <v>0</v>
      </c>
      <c r="K26" s="14">
        <f t="shared" si="0"/>
        <v>0.006944444444444309</v>
      </c>
    </row>
    <row r="27" spans="1:11" ht="15.75">
      <c r="A27" s="1">
        <v>0.688888888888889</v>
      </c>
      <c r="B27" s="2">
        <v>25</v>
      </c>
      <c r="C27" s="2">
        <v>123</v>
      </c>
      <c r="D27" s="2">
        <v>3401</v>
      </c>
      <c r="E27" s="2">
        <v>515</v>
      </c>
      <c r="F27" s="2">
        <v>280</v>
      </c>
      <c r="G27" s="2">
        <v>217</v>
      </c>
      <c r="H27" s="2">
        <v>3175</v>
      </c>
      <c r="I27" s="2">
        <v>2</v>
      </c>
      <c r="J27" s="2">
        <v>5</v>
      </c>
      <c r="K27" s="14">
        <f t="shared" si="0"/>
        <v>0.005555555555555758</v>
      </c>
    </row>
    <row r="28" spans="1:11" ht="15.75">
      <c r="A28" s="1">
        <v>0.6944444444444445</v>
      </c>
      <c r="B28" s="2">
        <v>26</v>
      </c>
      <c r="C28" s="2">
        <v>903</v>
      </c>
      <c r="D28" s="2">
        <v>2851</v>
      </c>
      <c r="E28" s="2">
        <v>2960</v>
      </c>
      <c r="F28" s="2">
        <v>2676</v>
      </c>
      <c r="G28" s="2">
        <v>226</v>
      </c>
      <c r="H28" s="2">
        <v>440</v>
      </c>
      <c r="I28" s="2">
        <v>2</v>
      </c>
      <c r="J28" s="2">
        <v>2</v>
      </c>
      <c r="K28" s="14">
        <f t="shared" si="0"/>
        <v>0.005555555555555536</v>
      </c>
    </row>
    <row r="29" spans="1:11" ht="15.75">
      <c r="A29" s="1">
        <v>0.7020833333333334</v>
      </c>
      <c r="B29" s="2">
        <v>27</v>
      </c>
      <c r="C29" s="2">
        <v>2612</v>
      </c>
      <c r="D29" s="2">
        <v>2050</v>
      </c>
      <c r="E29" s="2">
        <v>3069</v>
      </c>
      <c r="F29" s="2">
        <v>2048</v>
      </c>
      <c r="G29" s="2">
        <v>3398</v>
      </c>
      <c r="H29" s="2">
        <v>308</v>
      </c>
      <c r="I29" s="2">
        <v>3</v>
      </c>
      <c r="J29" s="2">
        <v>1</v>
      </c>
      <c r="K29" s="14">
        <f t="shared" si="0"/>
        <v>0.007638888888888862</v>
      </c>
    </row>
    <row r="30" spans="1:11" ht="15.75">
      <c r="A30" s="1">
        <v>0.70625</v>
      </c>
      <c r="B30" s="2">
        <v>28</v>
      </c>
      <c r="C30" s="2">
        <v>240</v>
      </c>
      <c r="D30" s="2">
        <v>1941</v>
      </c>
      <c r="E30" s="2">
        <v>469</v>
      </c>
      <c r="F30" s="2">
        <v>3097</v>
      </c>
      <c r="G30" s="2">
        <v>2673</v>
      </c>
      <c r="H30" s="2">
        <v>94</v>
      </c>
      <c r="I30" s="2">
        <v>5</v>
      </c>
      <c r="J30" s="2">
        <v>3</v>
      </c>
      <c r="K30" s="14">
        <f t="shared" si="0"/>
        <v>0.004166666666666652</v>
      </c>
    </row>
    <row r="31" spans="1:11" ht="15.75">
      <c r="A31" s="1">
        <v>0.7125</v>
      </c>
      <c r="B31" s="2">
        <v>29</v>
      </c>
      <c r="C31" s="2">
        <v>313</v>
      </c>
      <c r="D31" s="2">
        <v>3098</v>
      </c>
      <c r="E31" s="2">
        <v>1718</v>
      </c>
      <c r="F31" s="2">
        <v>302</v>
      </c>
      <c r="G31" s="2">
        <v>314</v>
      </c>
      <c r="H31" s="2">
        <v>3096</v>
      </c>
      <c r="I31" s="2">
        <v>5</v>
      </c>
      <c r="J31" s="2">
        <v>3</v>
      </c>
      <c r="K31" s="14">
        <f t="shared" si="0"/>
        <v>0.006249999999999978</v>
      </c>
    </row>
    <row r="32" spans="1:11" ht="15.75">
      <c r="A32" s="1">
        <v>0.7222222222222222</v>
      </c>
      <c r="B32" s="2">
        <v>30</v>
      </c>
      <c r="C32" s="2">
        <v>322</v>
      </c>
      <c r="D32" s="2">
        <v>519</v>
      </c>
      <c r="E32" s="2">
        <v>1506</v>
      </c>
      <c r="F32" s="2">
        <v>2224</v>
      </c>
      <c r="G32" s="2">
        <v>3119</v>
      </c>
      <c r="H32" s="2">
        <v>3002</v>
      </c>
      <c r="I32" s="2">
        <v>2</v>
      </c>
      <c r="J32" s="2">
        <v>0</v>
      </c>
      <c r="K32" s="14">
        <f t="shared" si="0"/>
        <v>0.009722222222222188</v>
      </c>
    </row>
    <row r="33" spans="1:11" ht="15.75">
      <c r="A33" s="1">
        <v>0.73125</v>
      </c>
      <c r="B33" s="2">
        <v>31</v>
      </c>
      <c r="C33" s="2">
        <v>217</v>
      </c>
      <c r="D33" s="2">
        <v>2048</v>
      </c>
      <c r="E33" s="2">
        <v>1941</v>
      </c>
      <c r="F33" s="2">
        <v>280</v>
      </c>
      <c r="G33" s="2">
        <v>2612</v>
      </c>
      <c r="H33" s="2">
        <v>903</v>
      </c>
      <c r="I33" s="2">
        <v>6</v>
      </c>
      <c r="J33" s="2">
        <v>0</v>
      </c>
      <c r="K33" s="14">
        <f t="shared" si="0"/>
        <v>0.009027777777777746</v>
      </c>
    </row>
    <row r="34" spans="1:11" ht="15.75">
      <c r="A34" s="1">
        <v>0.7361111111111112</v>
      </c>
      <c r="B34" s="2">
        <v>32</v>
      </c>
      <c r="C34" s="2">
        <v>226</v>
      </c>
      <c r="D34" s="2">
        <v>3401</v>
      </c>
      <c r="E34" s="2">
        <v>3098</v>
      </c>
      <c r="F34" s="2">
        <v>2050</v>
      </c>
      <c r="G34" s="2">
        <v>515</v>
      </c>
      <c r="H34" s="2">
        <v>240</v>
      </c>
      <c r="I34" s="2">
        <v>4</v>
      </c>
      <c r="J34" s="2">
        <v>0</v>
      </c>
      <c r="K34" s="14">
        <f t="shared" si="0"/>
        <v>0.004861111111111205</v>
      </c>
    </row>
    <row r="35" spans="1:11" ht="15.75">
      <c r="A35" s="1">
        <v>0.7395833333333334</v>
      </c>
      <c r="B35" s="2">
        <v>33</v>
      </c>
      <c r="C35" s="2">
        <v>314</v>
      </c>
      <c r="D35" s="2">
        <v>322</v>
      </c>
      <c r="E35" s="2">
        <v>308</v>
      </c>
      <c r="F35" s="2">
        <v>302</v>
      </c>
      <c r="G35" s="2">
        <v>94</v>
      </c>
      <c r="H35" s="2">
        <v>2851</v>
      </c>
      <c r="I35" s="2">
        <v>4</v>
      </c>
      <c r="J35" s="2">
        <v>1</v>
      </c>
      <c r="K35" s="14">
        <f t="shared" si="0"/>
        <v>0.00347222222222221</v>
      </c>
    </row>
    <row r="36" spans="1:11" ht="15.75">
      <c r="A36" s="1">
        <v>0.7465277777777778</v>
      </c>
      <c r="B36" s="2">
        <v>34</v>
      </c>
      <c r="C36" s="2">
        <v>313</v>
      </c>
      <c r="D36" s="2">
        <v>3119</v>
      </c>
      <c r="E36" s="2">
        <v>469</v>
      </c>
      <c r="F36" s="2">
        <v>3096</v>
      </c>
      <c r="G36" s="2">
        <v>3002</v>
      </c>
      <c r="H36" s="2">
        <v>440</v>
      </c>
      <c r="I36" s="2">
        <v>4</v>
      </c>
      <c r="J36" s="2">
        <v>3</v>
      </c>
      <c r="K36" s="14">
        <f t="shared" si="0"/>
        <v>0.00694444444444442</v>
      </c>
    </row>
    <row r="37" spans="1:11" ht="15.75">
      <c r="A37" s="1">
        <v>0.7520833333333333</v>
      </c>
      <c r="B37" s="2">
        <v>35</v>
      </c>
      <c r="C37" s="2">
        <v>2224</v>
      </c>
      <c r="D37" s="2">
        <v>2960</v>
      </c>
      <c r="E37" s="2">
        <v>3069</v>
      </c>
      <c r="F37" s="2">
        <v>1506</v>
      </c>
      <c r="G37" s="2">
        <v>2673</v>
      </c>
      <c r="H37" s="2">
        <v>3398</v>
      </c>
      <c r="I37" s="2">
        <v>0</v>
      </c>
      <c r="J37" s="2">
        <v>3</v>
      </c>
      <c r="K37" s="14">
        <f t="shared" si="0"/>
        <v>0.005555555555555536</v>
      </c>
    </row>
    <row r="38" spans="1:11" ht="15.75">
      <c r="A38" s="1">
        <v>0.7645833333333334</v>
      </c>
      <c r="B38" s="2">
        <v>36</v>
      </c>
      <c r="C38" s="2">
        <v>1718</v>
      </c>
      <c r="D38" s="2">
        <v>3175</v>
      </c>
      <c r="E38" s="2">
        <v>2676</v>
      </c>
      <c r="F38" s="2">
        <v>3097</v>
      </c>
      <c r="G38" s="2">
        <v>123</v>
      </c>
      <c r="H38" s="2">
        <v>519</v>
      </c>
      <c r="I38" s="2">
        <v>1</v>
      </c>
      <c r="J38" s="2">
        <v>0</v>
      </c>
      <c r="K38" s="14">
        <f t="shared" si="0"/>
        <v>0.012500000000000067</v>
      </c>
    </row>
    <row r="39" spans="1:11" ht="15.75">
      <c r="A39" s="1">
        <v>0.7715277777777777</v>
      </c>
      <c r="B39" s="2">
        <v>37</v>
      </c>
      <c r="C39" s="2">
        <v>308</v>
      </c>
      <c r="D39" s="2">
        <v>302</v>
      </c>
      <c r="E39" s="2">
        <v>226</v>
      </c>
      <c r="F39" s="2">
        <v>1941</v>
      </c>
      <c r="G39" s="2">
        <v>3096</v>
      </c>
      <c r="H39" s="2">
        <v>3098</v>
      </c>
      <c r="I39" s="2">
        <v>4</v>
      </c>
      <c r="J39" s="2">
        <v>5</v>
      </c>
      <c r="K39" s="14">
        <f t="shared" si="0"/>
        <v>0.006944444444444309</v>
      </c>
    </row>
    <row r="40" spans="1:11" ht="15.75">
      <c r="A40" s="1">
        <v>0.7791666666666667</v>
      </c>
      <c r="B40" s="2">
        <v>38</v>
      </c>
      <c r="C40" s="2">
        <v>440</v>
      </c>
      <c r="D40" s="2">
        <v>2048</v>
      </c>
      <c r="E40" s="2">
        <v>2224</v>
      </c>
      <c r="F40" s="2">
        <v>515</v>
      </c>
      <c r="G40" s="2">
        <v>322</v>
      </c>
      <c r="H40" s="2">
        <v>2612</v>
      </c>
      <c r="I40" s="2">
        <v>0</v>
      </c>
      <c r="J40" s="2">
        <v>4</v>
      </c>
      <c r="K40" s="14">
        <f t="shared" si="0"/>
        <v>0.007638888888888973</v>
      </c>
    </row>
    <row r="41" spans="1:11" ht="15.75">
      <c r="A41" s="1">
        <v>0.7861111111111111</v>
      </c>
      <c r="B41" s="2">
        <v>39</v>
      </c>
      <c r="C41" s="2">
        <v>3002</v>
      </c>
      <c r="D41" s="2">
        <v>519</v>
      </c>
      <c r="E41" s="2">
        <v>217</v>
      </c>
      <c r="F41" s="2">
        <v>1506</v>
      </c>
      <c r="G41" s="2">
        <v>2676</v>
      </c>
      <c r="H41" s="2">
        <v>469</v>
      </c>
      <c r="I41" s="2">
        <v>1</v>
      </c>
      <c r="J41" s="2">
        <v>0</v>
      </c>
      <c r="K41" s="14">
        <f t="shared" si="0"/>
        <v>0.00694444444444442</v>
      </c>
    </row>
    <row r="42" spans="1:11" ht="15.75">
      <c r="A42" s="1">
        <v>0.7902777777777777</v>
      </c>
      <c r="B42" s="2">
        <v>40</v>
      </c>
      <c r="C42" s="2">
        <v>94</v>
      </c>
      <c r="D42" s="2">
        <v>314</v>
      </c>
      <c r="E42" s="2">
        <v>2050</v>
      </c>
      <c r="F42" s="2">
        <v>240</v>
      </c>
      <c r="G42" s="2">
        <v>3401</v>
      </c>
      <c r="H42" s="2">
        <v>2960</v>
      </c>
      <c r="I42" s="2">
        <v>1</v>
      </c>
      <c r="J42" s="2">
        <v>1</v>
      </c>
      <c r="K42" s="14">
        <f t="shared" si="0"/>
        <v>0.004166666666666652</v>
      </c>
    </row>
    <row r="43" spans="1:11" ht="15.75">
      <c r="A43" s="1">
        <v>0.7972222222222222</v>
      </c>
      <c r="B43" s="2">
        <v>41</v>
      </c>
      <c r="C43" s="2">
        <v>1718</v>
      </c>
      <c r="D43" s="2">
        <v>2673</v>
      </c>
      <c r="E43" s="2">
        <v>3119</v>
      </c>
      <c r="F43" s="2">
        <v>3398</v>
      </c>
      <c r="G43" s="2">
        <v>3175</v>
      </c>
      <c r="H43" s="2">
        <v>903</v>
      </c>
      <c r="I43" s="2">
        <v>3</v>
      </c>
      <c r="J43" s="2">
        <v>0</v>
      </c>
      <c r="K43" s="14">
        <f t="shared" si="0"/>
        <v>0.00694444444444442</v>
      </c>
    </row>
    <row r="44" spans="1:11" ht="15.75">
      <c r="A44" s="1">
        <v>0.8027777777777777</v>
      </c>
      <c r="B44" s="2">
        <v>42</v>
      </c>
      <c r="C44" s="2">
        <v>280</v>
      </c>
      <c r="D44" s="2">
        <v>313</v>
      </c>
      <c r="E44" s="2">
        <v>3097</v>
      </c>
      <c r="F44" s="2">
        <v>3069</v>
      </c>
      <c r="G44" s="2">
        <v>2851</v>
      </c>
      <c r="H44" s="2">
        <v>123</v>
      </c>
      <c r="I44" s="2">
        <v>0</v>
      </c>
      <c r="J44" s="2">
        <v>3</v>
      </c>
      <c r="K44" s="14">
        <f t="shared" si="0"/>
        <v>0.005555555555555536</v>
      </c>
    </row>
    <row r="45" spans="1:11" ht="15.75">
      <c r="A45" s="1">
        <v>0.8083333333333332</v>
      </c>
      <c r="B45" s="2">
        <v>43</v>
      </c>
      <c r="C45" s="2">
        <v>2612</v>
      </c>
      <c r="D45" s="2">
        <v>1941</v>
      </c>
      <c r="E45" s="2">
        <v>308</v>
      </c>
      <c r="F45" s="2">
        <v>314</v>
      </c>
      <c r="G45" s="2">
        <v>3002</v>
      </c>
      <c r="H45" s="2">
        <v>2960</v>
      </c>
      <c r="I45" s="2">
        <v>7</v>
      </c>
      <c r="J45" s="2">
        <v>0</v>
      </c>
      <c r="K45" s="14">
        <f t="shared" si="0"/>
        <v>0.005555555555555536</v>
      </c>
    </row>
    <row r="46" spans="1:11" ht="15.75">
      <c r="A46" s="1">
        <v>0.813888888888889</v>
      </c>
      <c r="B46" s="2">
        <v>44</v>
      </c>
      <c r="C46" s="2">
        <v>302</v>
      </c>
      <c r="D46" s="2">
        <v>322</v>
      </c>
      <c r="E46" s="2">
        <v>3119</v>
      </c>
      <c r="F46" s="2">
        <v>217</v>
      </c>
      <c r="G46" s="2">
        <v>226</v>
      </c>
      <c r="H46" s="2">
        <v>2050</v>
      </c>
      <c r="I46" s="2">
        <v>0</v>
      </c>
      <c r="J46" s="2">
        <v>10</v>
      </c>
      <c r="K46" s="14">
        <f t="shared" si="0"/>
        <v>0.005555555555555758</v>
      </c>
    </row>
    <row r="47" spans="1:12" ht="15.75">
      <c r="A47" s="1">
        <v>0.37916666666666665</v>
      </c>
      <c r="B47" s="2">
        <v>45</v>
      </c>
      <c r="C47" s="2">
        <v>2851</v>
      </c>
      <c r="D47" s="2">
        <v>1506</v>
      </c>
      <c r="E47" s="2">
        <v>313</v>
      </c>
      <c r="F47" s="2">
        <v>3401</v>
      </c>
      <c r="G47" s="2">
        <v>3097</v>
      </c>
      <c r="H47" s="2">
        <v>2048</v>
      </c>
      <c r="I47" s="2">
        <v>1</v>
      </c>
      <c r="J47" s="2">
        <v>4</v>
      </c>
      <c r="K47" s="14"/>
      <c r="L47" t="s">
        <v>40</v>
      </c>
    </row>
    <row r="48" spans="1:11" ht="15.75">
      <c r="A48" s="1">
        <v>0.38680555555555557</v>
      </c>
      <c r="B48" s="2">
        <v>46</v>
      </c>
      <c r="C48" s="2">
        <v>2676</v>
      </c>
      <c r="D48" s="2">
        <v>2673</v>
      </c>
      <c r="E48" s="2">
        <v>903</v>
      </c>
      <c r="F48" s="2">
        <v>3175</v>
      </c>
      <c r="G48" s="2">
        <v>3069</v>
      </c>
      <c r="H48" s="2">
        <v>3096</v>
      </c>
      <c r="I48" s="2">
        <v>0</v>
      </c>
      <c r="J48" s="2">
        <v>0</v>
      </c>
      <c r="K48" s="14">
        <f t="shared" si="0"/>
        <v>0.007638888888888917</v>
      </c>
    </row>
    <row r="49" spans="1:11" ht="15.75">
      <c r="A49" s="1">
        <v>0.39305555555555555</v>
      </c>
      <c r="B49" s="2">
        <v>47</v>
      </c>
      <c r="C49" s="2">
        <v>280</v>
      </c>
      <c r="D49" s="2">
        <v>94</v>
      </c>
      <c r="E49" s="2">
        <v>2224</v>
      </c>
      <c r="F49" s="2">
        <v>515</v>
      </c>
      <c r="G49" s="2">
        <v>469</v>
      </c>
      <c r="H49" s="2">
        <v>1718</v>
      </c>
      <c r="I49" s="2">
        <v>0</v>
      </c>
      <c r="J49" s="2">
        <v>13</v>
      </c>
      <c r="K49" s="14">
        <f t="shared" si="0"/>
        <v>0.006249999999999978</v>
      </c>
    </row>
    <row r="50" spans="1:11" ht="15.75">
      <c r="A50" s="1">
        <v>0.4041666666666666</v>
      </c>
      <c r="B50" s="2">
        <v>48</v>
      </c>
      <c r="C50" s="2">
        <v>3398</v>
      </c>
      <c r="D50" s="2">
        <v>440</v>
      </c>
      <c r="E50" s="2">
        <v>519</v>
      </c>
      <c r="F50" s="2">
        <v>240</v>
      </c>
      <c r="G50" s="2">
        <v>3098</v>
      </c>
      <c r="H50" s="2">
        <v>123</v>
      </c>
      <c r="I50" s="2">
        <v>0</v>
      </c>
      <c r="J50" s="2">
        <v>2</v>
      </c>
      <c r="K50" s="14">
        <f t="shared" si="0"/>
        <v>0.011111111111111072</v>
      </c>
    </row>
    <row r="51" spans="1:11" ht="15.75">
      <c r="A51" s="1">
        <v>0.4125</v>
      </c>
      <c r="B51" s="2">
        <v>49</v>
      </c>
      <c r="C51" s="2">
        <v>3069</v>
      </c>
      <c r="D51" s="2">
        <v>2673</v>
      </c>
      <c r="E51" s="2">
        <v>3002</v>
      </c>
      <c r="F51" s="2">
        <v>314</v>
      </c>
      <c r="G51" s="2">
        <v>226</v>
      </c>
      <c r="H51" s="2">
        <v>2048</v>
      </c>
      <c r="I51" s="2">
        <v>3</v>
      </c>
      <c r="J51" s="2">
        <v>4</v>
      </c>
      <c r="K51" s="14">
        <f t="shared" si="0"/>
        <v>0.00833333333333336</v>
      </c>
    </row>
    <row r="52" spans="1:11" ht="15.75">
      <c r="A52" s="1">
        <v>0.4201388888888889</v>
      </c>
      <c r="B52" s="2">
        <v>50</v>
      </c>
      <c r="C52" s="2">
        <v>302</v>
      </c>
      <c r="D52" s="2">
        <v>1718</v>
      </c>
      <c r="E52" s="2">
        <v>1506</v>
      </c>
      <c r="F52" s="2">
        <v>308</v>
      </c>
      <c r="G52" s="2">
        <v>469</v>
      </c>
      <c r="H52" s="2">
        <v>903</v>
      </c>
      <c r="I52" s="2">
        <v>2</v>
      </c>
      <c r="J52" s="2">
        <v>9</v>
      </c>
      <c r="K52" s="14">
        <f t="shared" si="0"/>
        <v>0.007638888888888917</v>
      </c>
    </row>
    <row r="53" spans="1:11" ht="15.75">
      <c r="A53" s="1">
        <v>0.4305555555555556</v>
      </c>
      <c r="B53" s="2">
        <v>51</v>
      </c>
      <c r="C53" s="2">
        <v>313</v>
      </c>
      <c r="D53" s="2">
        <v>217</v>
      </c>
      <c r="E53" s="2">
        <v>240</v>
      </c>
      <c r="F53" s="2">
        <v>3119</v>
      </c>
      <c r="G53" s="2">
        <v>3097</v>
      </c>
      <c r="H53" s="2">
        <v>3098</v>
      </c>
      <c r="I53" s="2">
        <v>8</v>
      </c>
      <c r="J53" s="2">
        <v>3</v>
      </c>
      <c r="K53" s="14">
        <f t="shared" si="0"/>
        <v>0.010416666666666685</v>
      </c>
    </row>
    <row r="54" spans="1:11" ht="15.75">
      <c r="A54" s="1">
        <v>0.4388888888888889</v>
      </c>
      <c r="B54" s="2">
        <v>52</v>
      </c>
      <c r="C54" s="2">
        <v>2960</v>
      </c>
      <c r="D54" s="2">
        <v>1941</v>
      </c>
      <c r="E54" s="2">
        <v>123</v>
      </c>
      <c r="F54" s="2">
        <v>3401</v>
      </c>
      <c r="G54" s="2">
        <v>322</v>
      </c>
      <c r="H54" s="2">
        <v>280</v>
      </c>
      <c r="I54" s="2">
        <v>0</v>
      </c>
      <c r="J54" s="2">
        <v>2</v>
      </c>
      <c r="K54" s="14">
        <f t="shared" si="0"/>
        <v>0.008333333333333304</v>
      </c>
    </row>
    <row r="55" spans="1:11" ht="15.75">
      <c r="A55" s="1">
        <v>0.4444444444444444</v>
      </c>
      <c r="B55" s="2">
        <v>53</v>
      </c>
      <c r="C55" s="2">
        <v>3175</v>
      </c>
      <c r="D55" s="2">
        <v>440</v>
      </c>
      <c r="E55" s="2">
        <v>2851</v>
      </c>
      <c r="F55" s="2">
        <v>2050</v>
      </c>
      <c r="G55" s="2">
        <v>2224</v>
      </c>
      <c r="H55" s="2">
        <v>3398</v>
      </c>
      <c r="I55" s="2">
        <v>3</v>
      </c>
      <c r="J55" s="2">
        <v>0</v>
      </c>
      <c r="K55" s="14">
        <f t="shared" si="0"/>
        <v>0.005555555555555536</v>
      </c>
    </row>
    <row r="56" spans="1:11" ht="15.75">
      <c r="A56" s="1">
        <v>0.45</v>
      </c>
      <c r="B56" s="2">
        <v>54</v>
      </c>
      <c r="C56" s="2">
        <v>94</v>
      </c>
      <c r="D56" s="2">
        <v>515</v>
      </c>
      <c r="E56" s="2">
        <v>3096</v>
      </c>
      <c r="F56" s="2">
        <v>2676</v>
      </c>
      <c r="G56" s="2">
        <v>2612</v>
      </c>
      <c r="H56" s="2">
        <v>519</v>
      </c>
      <c r="I56" s="2">
        <v>3</v>
      </c>
      <c r="J56" s="2">
        <v>2</v>
      </c>
      <c r="K56" s="14">
        <f t="shared" si="0"/>
        <v>0.005555555555555591</v>
      </c>
    </row>
    <row r="57" spans="1:11" ht="15.75">
      <c r="A57" s="1">
        <v>0.4548611111111111</v>
      </c>
      <c r="B57" s="2">
        <v>55</v>
      </c>
      <c r="C57" s="2">
        <v>280</v>
      </c>
      <c r="D57" s="2">
        <v>3002</v>
      </c>
      <c r="E57" s="2">
        <v>226</v>
      </c>
      <c r="F57" s="2">
        <v>217</v>
      </c>
      <c r="G57" s="2">
        <v>1506</v>
      </c>
      <c r="H57" s="2">
        <v>3069</v>
      </c>
      <c r="I57" s="2">
        <v>1</v>
      </c>
      <c r="J57" s="2">
        <v>5</v>
      </c>
      <c r="K57" s="14">
        <f t="shared" si="0"/>
        <v>0.004861111111111094</v>
      </c>
    </row>
    <row r="58" spans="1:11" ht="15.75">
      <c r="A58" s="1">
        <v>0.4611111111111111</v>
      </c>
      <c r="B58" s="2">
        <v>56</v>
      </c>
      <c r="C58" s="2">
        <v>314</v>
      </c>
      <c r="D58" s="2">
        <v>3401</v>
      </c>
      <c r="E58" s="2">
        <v>2673</v>
      </c>
      <c r="F58" s="2">
        <v>440</v>
      </c>
      <c r="G58" s="2">
        <v>302</v>
      </c>
      <c r="H58" s="2">
        <v>240</v>
      </c>
      <c r="I58" s="2">
        <v>0</v>
      </c>
      <c r="J58" s="2">
        <v>1</v>
      </c>
      <c r="K58" s="14">
        <f t="shared" si="0"/>
        <v>0.006249999999999978</v>
      </c>
    </row>
    <row r="59" spans="1:11" ht="15.75">
      <c r="A59" s="1">
        <v>0.46527777777777773</v>
      </c>
      <c r="B59" s="2">
        <v>57</v>
      </c>
      <c r="C59" s="2">
        <v>903</v>
      </c>
      <c r="D59" s="2">
        <v>3096</v>
      </c>
      <c r="E59" s="2">
        <v>1718</v>
      </c>
      <c r="F59" s="2">
        <v>322</v>
      </c>
      <c r="G59" s="2">
        <v>2048</v>
      </c>
      <c r="H59" s="2">
        <v>94</v>
      </c>
      <c r="I59" s="2">
        <v>4</v>
      </c>
      <c r="J59" s="2">
        <v>0</v>
      </c>
      <c r="K59" s="14">
        <f t="shared" si="0"/>
        <v>0.004166666666666652</v>
      </c>
    </row>
    <row r="60" spans="1:11" ht="15.75">
      <c r="A60" s="1">
        <v>0.4708333333333334</v>
      </c>
      <c r="B60" s="2">
        <v>58</v>
      </c>
      <c r="C60" s="2">
        <v>2050</v>
      </c>
      <c r="D60" s="2">
        <v>308</v>
      </c>
      <c r="E60" s="2">
        <v>3098</v>
      </c>
      <c r="F60" s="2">
        <v>2676</v>
      </c>
      <c r="G60" s="2">
        <v>3097</v>
      </c>
      <c r="H60" s="2">
        <v>2224</v>
      </c>
      <c r="I60" s="2">
        <v>4</v>
      </c>
      <c r="J60" s="2">
        <v>0</v>
      </c>
      <c r="K60" s="14">
        <f t="shared" si="0"/>
        <v>0.005555555555555647</v>
      </c>
    </row>
    <row r="61" spans="1:11" ht="15.75">
      <c r="A61" s="1">
        <v>0.4763888888888889</v>
      </c>
      <c r="B61" s="2">
        <v>59</v>
      </c>
      <c r="C61" s="2">
        <v>3119</v>
      </c>
      <c r="D61" s="2">
        <v>2960</v>
      </c>
      <c r="E61" s="2">
        <v>2612</v>
      </c>
      <c r="F61" s="2">
        <v>3175</v>
      </c>
      <c r="G61" s="2">
        <v>515</v>
      </c>
      <c r="H61" s="2">
        <v>313</v>
      </c>
      <c r="I61" s="2">
        <v>3</v>
      </c>
      <c r="J61" s="2">
        <v>0</v>
      </c>
      <c r="K61" s="14">
        <f t="shared" si="0"/>
        <v>0.005555555555555536</v>
      </c>
    </row>
    <row r="62" spans="1:11" ht="15.75">
      <c r="A62" s="1">
        <v>0.48333333333333334</v>
      </c>
      <c r="B62" s="2">
        <v>60</v>
      </c>
      <c r="C62" s="2">
        <v>469</v>
      </c>
      <c r="D62" s="2">
        <v>123</v>
      </c>
      <c r="E62" s="2">
        <v>3398</v>
      </c>
      <c r="F62" s="2">
        <v>519</v>
      </c>
      <c r="G62" s="2">
        <v>1941</v>
      </c>
      <c r="H62" s="2">
        <v>2851</v>
      </c>
      <c r="I62" s="2">
        <v>3</v>
      </c>
      <c r="J62" s="2">
        <v>3</v>
      </c>
      <c r="K62" s="14">
        <f t="shared" si="0"/>
        <v>0.00694444444444442</v>
      </c>
    </row>
    <row r="63" spans="1:11" ht="15.75">
      <c r="A63" s="1">
        <v>0.4875</v>
      </c>
      <c r="B63" s="2">
        <v>61</v>
      </c>
      <c r="C63" s="2">
        <v>1718</v>
      </c>
      <c r="D63" s="2">
        <v>3002</v>
      </c>
      <c r="E63" s="2">
        <v>2048</v>
      </c>
      <c r="F63" s="2">
        <v>2224</v>
      </c>
      <c r="G63" s="2">
        <v>308</v>
      </c>
      <c r="H63" s="2">
        <v>240</v>
      </c>
      <c r="I63" s="2">
        <v>3</v>
      </c>
      <c r="J63" s="2">
        <v>1</v>
      </c>
      <c r="K63" s="14">
        <f t="shared" si="0"/>
        <v>0.004166666666666652</v>
      </c>
    </row>
    <row r="64" spans="1:11" ht="15.75">
      <c r="A64" s="1">
        <v>0.49513888888888885</v>
      </c>
      <c r="B64" s="2">
        <v>62</v>
      </c>
      <c r="C64" s="2">
        <v>3097</v>
      </c>
      <c r="D64" s="2">
        <v>226</v>
      </c>
      <c r="E64" s="2">
        <v>3096</v>
      </c>
      <c r="F64" s="2">
        <v>440</v>
      </c>
      <c r="G64" s="2">
        <v>280</v>
      </c>
      <c r="H64" s="2">
        <v>314</v>
      </c>
      <c r="I64" s="2">
        <v>3</v>
      </c>
      <c r="J64" s="2">
        <v>3</v>
      </c>
      <c r="K64" s="14">
        <f t="shared" si="0"/>
        <v>0.007638888888888862</v>
      </c>
    </row>
    <row r="65" spans="1:11" ht="15.75">
      <c r="A65" s="1">
        <v>0.5</v>
      </c>
      <c r="B65" s="2">
        <v>63</v>
      </c>
      <c r="C65" s="2">
        <v>217</v>
      </c>
      <c r="D65" s="2">
        <v>2851</v>
      </c>
      <c r="E65" s="2">
        <v>3398</v>
      </c>
      <c r="F65" s="2">
        <v>519</v>
      </c>
      <c r="G65" s="2">
        <v>2960</v>
      </c>
      <c r="H65" s="2">
        <v>313</v>
      </c>
      <c r="I65" s="2">
        <v>7</v>
      </c>
      <c r="J65" s="2">
        <v>1</v>
      </c>
      <c r="K65" s="14">
        <f t="shared" si="0"/>
        <v>0.004861111111111149</v>
      </c>
    </row>
    <row r="66" spans="1:11" ht="15.75">
      <c r="A66" s="1">
        <v>0.5055555555555555</v>
      </c>
      <c r="B66" s="2">
        <v>64</v>
      </c>
      <c r="C66" s="2">
        <v>903</v>
      </c>
      <c r="D66" s="2">
        <v>1941</v>
      </c>
      <c r="E66" s="2">
        <v>1506</v>
      </c>
      <c r="F66" s="2">
        <v>515</v>
      </c>
      <c r="G66" s="2">
        <v>2673</v>
      </c>
      <c r="H66" s="2">
        <v>3098</v>
      </c>
      <c r="I66" s="2">
        <v>1</v>
      </c>
      <c r="J66" s="2">
        <v>0</v>
      </c>
      <c r="K66" s="14">
        <f t="shared" si="0"/>
        <v>0.005555555555555536</v>
      </c>
    </row>
    <row r="67" spans="1:11" ht="15.75">
      <c r="A67" s="1">
        <v>0.5097222222222222</v>
      </c>
      <c r="B67" s="2">
        <v>65</v>
      </c>
      <c r="C67" s="2">
        <v>123</v>
      </c>
      <c r="D67" s="2">
        <v>2676</v>
      </c>
      <c r="E67" s="2">
        <v>3119</v>
      </c>
      <c r="F67" s="2">
        <v>3401</v>
      </c>
      <c r="G67" s="2">
        <v>302</v>
      </c>
      <c r="H67" s="2">
        <v>2612</v>
      </c>
      <c r="I67" s="2">
        <v>2</v>
      </c>
      <c r="J67" s="2">
        <v>3</v>
      </c>
      <c r="K67" s="14">
        <f t="shared" si="0"/>
        <v>0.004166666666666652</v>
      </c>
    </row>
    <row r="68" spans="1:11" ht="15.75">
      <c r="A68" s="1">
        <v>0.513888888888889</v>
      </c>
      <c r="B68" s="2">
        <v>66</v>
      </c>
      <c r="C68" s="2">
        <v>322</v>
      </c>
      <c r="D68" s="2">
        <v>3175</v>
      </c>
      <c r="E68" s="2">
        <v>2050</v>
      </c>
      <c r="F68" s="2">
        <v>94</v>
      </c>
      <c r="G68" s="2">
        <v>3069</v>
      </c>
      <c r="H68" s="2">
        <v>469</v>
      </c>
      <c r="I68" s="2">
        <v>0</v>
      </c>
      <c r="J68" s="2">
        <v>0</v>
      </c>
      <c r="K68" s="14">
        <f aca="true" t="shared" si="1" ref="K68:K73">A68-A67</f>
        <v>0.004166666666666763</v>
      </c>
    </row>
    <row r="69" spans="1:11" ht="15.75">
      <c r="A69" s="1">
        <v>0.5194444444444445</v>
      </c>
      <c r="B69" s="2">
        <v>67</v>
      </c>
      <c r="C69" s="2">
        <v>280</v>
      </c>
      <c r="D69" s="2">
        <v>519</v>
      </c>
      <c r="E69" s="2">
        <v>308</v>
      </c>
      <c r="F69" s="2">
        <v>440</v>
      </c>
      <c r="G69" s="2">
        <v>2673</v>
      </c>
      <c r="H69" s="2">
        <v>313</v>
      </c>
      <c r="I69" s="2">
        <v>4</v>
      </c>
      <c r="J69" s="2">
        <v>1</v>
      </c>
      <c r="K69" s="14">
        <f t="shared" si="1"/>
        <v>0.005555555555555536</v>
      </c>
    </row>
    <row r="70" spans="1:11" ht="15.75">
      <c r="A70" s="1">
        <v>0.5236111111111111</v>
      </c>
      <c r="B70" s="2">
        <v>68</v>
      </c>
      <c r="C70" s="2">
        <v>302</v>
      </c>
      <c r="D70" s="2">
        <v>515</v>
      </c>
      <c r="E70" s="2">
        <v>3002</v>
      </c>
      <c r="F70" s="2">
        <v>1718</v>
      </c>
      <c r="G70" s="2">
        <v>2960</v>
      </c>
      <c r="H70" s="2">
        <v>3398</v>
      </c>
      <c r="I70" s="2">
        <v>2</v>
      </c>
      <c r="J70" s="2">
        <v>5</v>
      </c>
      <c r="K70" s="14">
        <f t="shared" si="1"/>
        <v>0.004166666666666652</v>
      </c>
    </row>
    <row r="71" spans="1:11" ht="15.75">
      <c r="A71" s="1">
        <v>0.5340277777777778</v>
      </c>
      <c r="B71" s="2">
        <v>69</v>
      </c>
      <c r="C71" s="2">
        <v>3119</v>
      </c>
      <c r="D71" s="2">
        <v>240</v>
      </c>
      <c r="E71" s="2">
        <v>94</v>
      </c>
      <c r="F71" s="2">
        <v>123</v>
      </c>
      <c r="G71" s="2">
        <v>217</v>
      </c>
      <c r="H71" s="2">
        <v>314</v>
      </c>
      <c r="I71" s="2">
        <v>1</v>
      </c>
      <c r="J71" s="2">
        <v>6</v>
      </c>
      <c r="K71" s="14">
        <f t="shared" si="1"/>
        <v>0.01041666666666663</v>
      </c>
    </row>
    <row r="72" spans="1:11" ht="15.75">
      <c r="A72" s="1">
        <v>0.5395833333333333</v>
      </c>
      <c r="B72" s="2">
        <v>70</v>
      </c>
      <c r="C72" s="2">
        <v>3175</v>
      </c>
      <c r="D72" s="2">
        <v>226</v>
      </c>
      <c r="E72" s="2">
        <v>2612</v>
      </c>
      <c r="F72" s="2">
        <v>3097</v>
      </c>
      <c r="G72" s="2">
        <v>2050</v>
      </c>
      <c r="H72" s="2">
        <v>1506</v>
      </c>
      <c r="I72" s="2">
        <v>5</v>
      </c>
      <c r="J72" s="2">
        <v>0</v>
      </c>
      <c r="K72" s="14">
        <f t="shared" si="1"/>
        <v>0.005555555555555536</v>
      </c>
    </row>
    <row r="73" spans="1:11" ht="15.75">
      <c r="A73" s="1">
        <v>0.545138888888889</v>
      </c>
      <c r="B73" s="2">
        <v>71</v>
      </c>
      <c r="C73" s="2">
        <v>2676</v>
      </c>
      <c r="D73" s="2">
        <v>3096</v>
      </c>
      <c r="E73" s="2">
        <v>2048</v>
      </c>
      <c r="F73" s="2">
        <v>1941</v>
      </c>
      <c r="G73" s="2">
        <v>322</v>
      </c>
      <c r="H73" s="2">
        <v>3069</v>
      </c>
      <c r="I73" s="2">
        <v>0</v>
      </c>
      <c r="J73" s="2">
        <v>0</v>
      </c>
      <c r="K73" s="14">
        <f t="shared" si="1"/>
        <v>0.005555555555555647</v>
      </c>
    </row>
    <row r="74" spans="1:12" ht="15.75">
      <c r="A74" s="1">
        <v>0.55</v>
      </c>
      <c r="B74" s="2">
        <v>72</v>
      </c>
      <c r="C74" s="2">
        <v>2224</v>
      </c>
      <c r="D74" s="2">
        <v>903</v>
      </c>
      <c r="E74" s="2">
        <v>3098</v>
      </c>
      <c r="F74" s="2">
        <v>3401</v>
      </c>
      <c r="G74" s="2">
        <v>469</v>
      </c>
      <c r="H74" s="2">
        <v>2851</v>
      </c>
      <c r="I74" s="2">
        <v>0</v>
      </c>
      <c r="J74" s="2">
        <v>4</v>
      </c>
      <c r="K74" s="14">
        <f>A74-A73</f>
        <v>0.004861111111111094</v>
      </c>
      <c r="L74" s="14"/>
    </row>
    <row r="75" spans="1:12" ht="15.75">
      <c r="A75" s="1"/>
      <c r="B75" s="2"/>
      <c r="C75" s="2"/>
      <c r="D75" s="2"/>
      <c r="E75" s="2"/>
      <c r="F75" s="2"/>
      <c r="G75" t="s">
        <v>128</v>
      </c>
      <c r="I75">
        <f>SUM(I3:I74)</f>
        <v>167</v>
      </c>
      <c r="J75">
        <f>SUM(J3:J74)</f>
        <v>153</v>
      </c>
      <c r="K75" s="14"/>
      <c r="L75" s="14">
        <f>(SUM(K3:K74))/(B74-3)</f>
        <v>0.006662640901771339</v>
      </c>
    </row>
    <row r="76" spans="1:11" ht="15.75">
      <c r="A76" s="5"/>
      <c r="G76" t="s">
        <v>129</v>
      </c>
      <c r="J76">
        <f>(I75+J75)/(74-2)/2</f>
        <v>2.2222222222222223</v>
      </c>
      <c r="K76" s="14"/>
    </row>
    <row r="77" spans="1:11" ht="15.75" customHeight="1">
      <c r="A77" s="117" t="s">
        <v>3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</row>
    <row r="78" spans="1:11" ht="31.5">
      <c r="A78" s="3" t="s">
        <v>4</v>
      </c>
      <c r="B78" s="3" t="s">
        <v>5</v>
      </c>
      <c r="C78" s="3" t="s">
        <v>6</v>
      </c>
      <c r="D78" s="3" t="s">
        <v>7</v>
      </c>
      <c r="E78" s="3" t="s">
        <v>8</v>
      </c>
      <c r="F78" s="3" t="s">
        <v>9</v>
      </c>
      <c r="G78" s="3" t="s">
        <v>10</v>
      </c>
      <c r="H78" s="3" t="s">
        <v>11</v>
      </c>
      <c r="I78" s="3" t="s">
        <v>12</v>
      </c>
      <c r="J78" s="3" t="s">
        <v>13</v>
      </c>
      <c r="K78" s="3" t="s">
        <v>14</v>
      </c>
    </row>
    <row r="79" spans="1:11" ht="15.75">
      <c r="A79" s="1">
        <v>0.611111111111111</v>
      </c>
      <c r="B79" s="4" t="s">
        <v>15</v>
      </c>
      <c r="C79" s="2">
        <v>1</v>
      </c>
      <c r="D79" s="2">
        <v>2960</v>
      </c>
      <c r="E79" s="2">
        <v>469</v>
      </c>
      <c r="F79" s="2">
        <v>217</v>
      </c>
      <c r="G79" s="2">
        <v>903</v>
      </c>
      <c r="H79" s="2">
        <v>515</v>
      </c>
      <c r="I79" s="2">
        <v>94</v>
      </c>
      <c r="J79" s="2">
        <v>13</v>
      </c>
      <c r="K79" s="2">
        <v>2</v>
      </c>
    </row>
    <row r="80" spans="1:11" ht="15.75">
      <c r="A80" s="1">
        <v>0.6166666666666667</v>
      </c>
      <c r="B80" s="4" t="s">
        <v>16</v>
      </c>
      <c r="C80" s="2">
        <v>2</v>
      </c>
      <c r="D80" s="2">
        <v>302</v>
      </c>
      <c r="E80" s="2">
        <v>1941</v>
      </c>
      <c r="F80" s="2">
        <v>3002</v>
      </c>
      <c r="G80" s="2">
        <v>314</v>
      </c>
      <c r="H80" s="2">
        <v>313</v>
      </c>
      <c r="I80" s="2">
        <v>2851</v>
      </c>
      <c r="J80" s="2">
        <v>0</v>
      </c>
      <c r="K80" s="2">
        <v>3</v>
      </c>
    </row>
    <row r="81" spans="1:11" ht="15.75">
      <c r="A81" s="1">
        <v>0.6229166666666667</v>
      </c>
      <c r="B81" s="4" t="s">
        <v>17</v>
      </c>
      <c r="C81" s="2">
        <v>3</v>
      </c>
      <c r="D81" s="2">
        <v>240</v>
      </c>
      <c r="E81" s="2">
        <v>226</v>
      </c>
      <c r="F81" s="2">
        <v>1718</v>
      </c>
      <c r="G81" s="2">
        <v>123</v>
      </c>
      <c r="H81" s="2">
        <v>3096</v>
      </c>
      <c r="I81" s="2">
        <v>2048</v>
      </c>
      <c r="J81" s="2">
        <v>3</v>
      </c>
      <c r="K81" s="2">
        <v>3</v>
      </c>
    </row>
    <row r="82" spans="1:11" ht="15.75">
      <c r="A82" s="1">
        <v>0.6284722222222222</v>
      </c>
      <c r="B82" s="4" t="s">
        <v>18</v>
      </c>
      <c r="C82" s="2">
        <v>4</v>
      </c>
      <c r="D82" s="2">
        <v>2673</v>
      </c>
      <c r="E82" s="2">
        <v>2612</v>
      </c>
      <c r="F82" s="2">
        <v>308</v>
      </c>
      <c r="G82" s="2">
        <v>280</v>
      </c>
      <c r="H82" s="2">
        <v>3098</v>
      </c>
      <c r="I82" s="2">
        <v>3401</v>
      </c>
      <c r="J82" s="2">
        <v>5</v>
      </c>
      <c r="K82" s="2">
        <v>4</v>
      </c>
    </row>
    <row r="83" spans="1:11" ht="15.75">
      <c r="A83" s="1">
        <v>0.6340277777777777</v>
      </c>
      <c r="B83" s="4" t="s">
        <v>19</v>
      </c>
      <c r="C83" s="2">
        <v>5</v>
      </c>
      <c r="D83" s="2">
        <v>217</v>
      </c>
      <c r="E83" s="2">
        <v>2960</v>
      </c>
      <c r="F83" s="2">
        <v>469</v>
      </c>
      <c r="G83" s="2">
        <v>515</v>
      </c>
      <c r="H83" s="2">
        <v>94</v>
      </c>
      <c r="I83" s="2">
        <v>903</v>
      </c>
      <c r="J83" s="2">
        <v>13</v>
      </c>
      <c r="K83" s="2">
        <v>0</v>
      </c>
    </row>
    <row r="84" spans="1:11" ht="15.75">
      <c r="A84" s="1">
        <v>0.6395833333333333</v>
      </c>
      <c r="B84" s="4" t="s">
        <v>20</v>
      </c>
      <c r="C84" s="2">
        <v>6</v>
      </c>
      <c r="D84" s="2">
        <v>302</v>
      </c>
      <c r="E84" s="2">
        <v>1941</v>
      </c>
      <c r="F84" s="2">
        <v>3002</v>
      </c>
      <c r="G84" s="2">
        <v>314</v>
      </c>
      <c r="H84" s="2">
        <v>313</v>
      </c>
      <c r="I84" s="2">
        <v>2851</v>
      </c>
      <c r="J84" s="2">
        <v>1</v>
      </c>
      <c r="K84" s="2">
        <v>4</v>
      </c>
    </row>
    <row r="85" spans="1:11" ht="15.75">
      <c r="A85" s="1">
        <v>0.6444444444444445</v>
      </c>
      <c r="B85" s="4" t="s">
        <v>21</v>
      </c>
      <c r="C85" s="2">
        <v>7</v>
      </c>
      <c r="D85" s="2">
        <v>1718</v>
      </c>
      <c r="E85" s="2">
        <v>240</v>
      </c>
      <c r="F85" s="2">
        <v>226</v>
      </c>
      <c r="G85" s="2">
        <v>123</v>
      </c>
      <c r="H85" s="2">
        <v>2048</v>
      </c>
      <c r="I85" s="2">
        <v>3096</v>
      </c>
      <c r="J85" s="2">
        <v>9</v>
      </c>
      <c r="K85" s="2">
        <v>1</v>
      </c>
    </row>
    <row r="86" spans="1:11" ht="15.75">
      <c r="A86" s="1">
        <v>0.6506944444444445</v>
      </c>
      <c r="B86" s="4" t="s">
        <v>22</v>
      </c>
      <c r="C86" s="2">
        <v>8</v>
      </c>
      <c r="D86" s="2">
        <v>2673</v>
      </c>
      <c r="E86" s="2">
        <v>2612</v>
      </c>
      <c r="F86" s="2">
        <v>308</v>
      </c>
      <c r="G86" s="2">
        <v>3098</v>
      </c>
      <c r="H86" s="2">
        <v>3401</v>
      </c>
      <c r="I86" s="2">
        <v>280</v>
      </c>
      <c r="J86" s="2">
        <v>8</v>
      </c>
      <c r="K86" s="2">
        <v>3</v>
      </c>
    </row>
    <row r="87" spans="1:11" ht="15.75">
      <c r="A87" s="1">
        <v>0.6555555555555556</v>
      </c>
      <c r="B87" s="4" t="s">
        <v>37</v>
      </c>
      <c r="C87" s="2">
        <v>11</v>
      </c>
      <c r="D87" s="2">
        <v>226</v>
      </c>
      <c r="E87" s="2">
        <v>240</v>
      </c>
      <c r="F87" s="2">
        <v>1718</v>
      </c>
      <c r="G87" s="2">
        <v>123</v>
      </c>
      <c r="H87" s="2">
        <v>3096</v>
      </c>
      <c r="I87" s="2">
        <v>2048</v>
      </c>
      <c r="J87" s="2">
        <v>9</v>
      </c>
      <c r="K87" s="2">
        <v>4</v>
      </c>
    </row>
    <row r="88" spans="1:11" ht="15.75">
      <c r="A88" s="1">
        <v>0.6659722222222222</v>
      </c>
      <c r="B88" s="4" t="s">
        <v>24</v>
      </c>
      <c r="C88" s="2">
        <v>13</v>
      </c>
      <c r="D88" s="2">
        <v>469</v>
      </c>
      <c r="E88" s="2">
        <v>217</v>
      </c>
      <c r="F88" s="2">
        <v>2960</v>
      </c>
      <c r="G88" s="2">
        <v>313</v>
      </c>
      <c r="H88" s="2">
        <v>2851</v>
      </c>
      <c r="I88" s="2">
        <v>314</v>
      </c>
      <c r="J88" s="2">
        <v>25</v>
      </c>
      <c r="K88" s="2">
        <v>1</v>
      </c>
    </row>
    <row r="89" spans="1:11" ht="15.75">
      <c r="A89" s="1">
        <v>0.6715277777777778</v>
      </c>
      <c r="B89" s="4" t="s">
        <v>25</v>
      </c>
      <c r="C89" s="2">
        <v>14</v>
      </c>
      <c r="D89" s="2">
        <v>226</v>
      </c>
      <c r="E89" s="2">
        <v>1718</v>
      </c>
      <c r="F89" s="2">
        <v>240</v>
      </c>
      <c r="G89" s="2">
        <v>2612</v>
      </c>
      <c r="H89" s="2">
        <v>308</v>
      </c>
      <c r="I89" s="2">
        <v>2673</v>
      </c>
      <c r="J89" s="2">
        <v>3</v>
      </c>
      <c r="K89" s="2">
        <v>6</v>
      </c>
    </row>
    <row r="90" spans="1:11" ht="15.75">
      <c r="A90" s="1">
        <v>0.6770833333333334</v>
      </c>
      <c r="B90" s="4" t="s">
        <v>26</v>
      </c>
      <c r="C90" s="2">
        <v>15</v>
      </c>
      <c r="D90" s="2">
        <v>217</v>
      </c>
      <c r="E90" s="2">
        <v>469</v>
      </c>
      <c r="F90" s="2">
        <v>2960</v>
      </c>
      <c r="G90" s="2">
        <v>313</v>
      </c>
      <c r="H90" s="2">
        <v>314</v>
      </c>
      <c r="I90" s="2">
        <v>2851</v>
      </c>
      <c r="J90" s="2">
        <v>26</v>
      </c>
      <c r="K90" s="2">
        <v>1</v>
      </c>
    </row>
    <row r="91" spans="1:11" ht="15.75">
      <c r="A91" s="1">
        <v>0.6868055555555556</v>
      </c>
      <c r="B91" s="4" t="s">
        <v>27</v>
      </c>
      <c r="C91" s="2">
        <v>16</v>
      </c>
      <c r="D91" s="2">
        <v>240</v>
      </c>
      <c r="E91" s="2">
        <v>1718</v>
      </c>
      <c r="F91" s="2">
        <v>226</v>
      </c>
      <c r="G91" s="2">
        <v>2612</v>
      </c>
      <c r="H91" s="2">
        <v>2673</v>
      </c>
      <c r="I91" s="2">
        <v>308</v>
      </c>
      <c r="J91" s="2">
        <v>0</v>
      </c>
      <c r="K91" s="2">
        <v>6</v>
      </c>
    </row>
    <row r="92" spans="1:11" ht="15.75">
      <c r="A92" s="1">
        <v>0.7034722222222222</v>
      </c>
      <c r="B92" s="4" t="s">
        <v>29</v>
      </c>
      <c r="C92" s="2">
        <v>19</v>
      </c>
      <c r="D92" s="2">
        <v>2960</v>
      </c>
      <c r="E92" s="2">
        <v>217</v>
      </c>
      <c r="F92" s="2">
        <v>469</v>
      </c>
      <c r="G92" s="2">
        <v>2612</v>
      </c>
      <c r="H92" s="2">
        <v>2673</v>
      </c>
      <c r="I92" s="2">
        <v>308</v>
      </c>
      <c r="J92" s="2">
        <v>20</v>
      </c>
      <c r="K92" s="2">
        <v>3</v>
      </c>
    </row>
    <row r="93" spans="1:11" ht="15.75">
      <c r="A93" s="1">
        <v>0.7152777777777778</v>
      </c>
      <c r="B93" s="4" t="s">
        <v>30</v>
      </c>
      <c r="C93" s="2">
        <v>20</v>
      </c>
      <c r="D93" s="2">
        <v>217</v>
      </c>
      <c r="E93" s="2">
        <v>469</v>
      </c>
      <c r="F93" s="2">
        <v>2960</v>
      </c>
      <c r="G93" s="2">
        <v>2673</v>
      </c>
      <c r="H93" s="2">
        <v>308</v>
      </c>
      <c r="I93" s="2">
        <v>2612</v>
      </c>
      <c r="J93" s="2">
        <v>15</v>
      </c>
      <c r="K93" s="2">
        <v>0</v>
      </c>
    </row>
    <row r="94" spans="8:11" ht="15.75">
      <c r="H94" t="s">
        <v>128</v>
      </c>
      <c r="J94">
        <f>SUM(J79:J93)</f>
        <v>150</v>
      </c>
      <c r="K94" s="32">
        <f>SUM(K79:K93)</f>
        <v>41</v>
      </c>
    </row>
    <row r="95" spans="8:11" ht="15.75">
      <c r="H95" t="s">
        <v>129</v>
      </c>
      <c r="K95">
        <f>(J94+K94)/(93-78)/2</f>
        <v>6.366666666666666</v>
      </c>
    </row>
  </sheetData>
  <sheetProtection/>
  <mergeCells count="2">
    <mergeCell ref="A1:J1"/>
    <mergeCell ref="A77:K77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81">
      <selection activeCell="K84" sqref="K84"/>
    </sheetView>
  </sheetViews>
  <sheetFormatPr defaultColWidth="8.875" defaultRowHeight="15.75"/>
  <sheetData>
    <row r="1" spans="1:10" ht="15.75" customHeight="1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1" ht="31.5">
      <c r="A2" s="3" t="s">
        <v>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11" t="s">
        <v>39</v>
      </c>
    </row>
    <row r="3" spans="1:12" ht="15.75">
      <c r="A3" s="1">
        <v>0.46527777777777773</v>
      </c>
      <c r="B3" s="2">
        <v>1</v>
      </c>
      <c r="C3" s="2">
        <v>68</v>
      </c>
      <c r="D3" s="2">
        <v>1998</v>
      </c>
      <c r="E3" s="2">
        <v>49</v>
      </c>
      <c r="F3" s="2">
        <v>2591</v>
      </c>
      <c r="G3" s="2">
        <v>2619</v>
      </c>
      <c r="H3" s="2">
        <v>862</v>
      </c>
      <c r="I3" s="2">
        <v>1</v>
      </c>
      <c r="J3" s="2">
        <v>5</v>
      </c>
      <c r="L3" t="s">
        <v>41</v>
      </c>
    </row>
    <row r="4" spans="1:11" ht="15.75">
      <c r="A4" s="1">
        <v>0.47430555555555554</v>
      </c>
      <c r="B4" s="2">
        <v>2</v>
      </c>
      <c r="C4" s="2">
        <v>2611</v>
      </c>
      <c r="D4" s="2">
        <v>1684</v>
      </c>
      <c r="E4" s="2">
        <v>3415</v>
      </c>
      <c r="F4" s="2">
        <v>2627</v>
      </c>
      <c r="G4" s="2">
        <v>3302</v>
      </c>
      <c r="H4" s="2">
        <v>1940</v>
      </c>
      <c r="I4" s="2">
        <v>0</v>
      </c>
      <c r="J4" s="2">
        <v>0</v>
      </c>
      <c r="K4" s="14">
        <f aca="true" t="shared" si="0" ref="K4:K67">A4-A3</f>
        <v>0.009027777777777801</v>
      </c>
    </row>
    <row r="5" spans="1:11" ht="15.75">
      <c r="A5" s="1">
        <v>0.4826388888888889</v>
      </c>
      <c r="B5" s="2">
        <v>3</v>
      </c>
      <c r="C5" s="2">
        <v>470</v>
      </c>
      <c r="D5" s="2">
        <v>2145</v>
      </c>
      <c r="E5" s="2">
        <v>3114</v>
      </c>
      <c r="F5" s="2">
        <v>894</v>
      </c>
      <c r="G5" s="2">
        <v>1528</v>
      </c>
      <c r="H5" s="2">
        <v>3423</v>
      </c>
      <c r="I5" s="2">
        <v>0</v>
      </c>
      <c r="J5" s="2">
        <v>2</v>
      </c>
      <c r="K5" s="14">
        <f t="shared" si="0"/>
        <v>0.00833333333333336</v>
      </c>
    </row>
    <row r="6" spans="1:11" ht="15.75">
      <c r="A6" s="1">
        <v>0.4888888888888889</v>
      </c>
      <c r="B6" s="2">
        <v>4</v>
      </c>
      <c r="C6" s="2">
        <v>503</v>
      </c>
      <c r="D6" s="2">
        <v>66</v>
      </c>
      <c r="E6" s="2">
        <v>518</v>
      </c>
      <c r="F6" s="2">
        <v>326</v>
      </c>
      <c r="G6" s="2">
        <v>2337</v>
      </c>
      <c r="H6" s="2">
        <v>2767</v>
      </c>
      <c r="I6" s="2">
        <v>2</v>
      </c>
      <c r="J6" s="2">
        <v>4</v>
      </c>
      <c r="K6" s="14">
        <f t="shared" si="0"/>
        <v>0.006249999999999978</v>
      </c>
    </row>
    <row r="7" spans="1:11" ht="15.75">
      <c r="A7" s="1">
        <v>0.49513888888888885</v>
      </c>
      <c r="B7" s="2">
        <v>5</v>
      </c>
      <c r="C7" s="2">
        <v>2620</v>
      </c>
      <c r="D7" s="2">
        <v>2719</v>
      </c>
      <c r="E7" s="2">
        <v>1596</v>
      </c>
      <c r="F7" s="2">
        <v>1502</v>
      </c>
      <c r="G7" s="2">
        <v>2832</v>
      </c>
      <c r="H7" s="2">
        <v>1188</v>
      </c>
      <c r="I7" s="2">
        <v>0</v>
      </c>
      <c r="J7" s="2">
        <v>1</v>
      </c>
      <c r="K7" s="14">
        <f t="shared" si="0"/>
        <v>0.006249999999999978</v>
      </c>
    </row>
    <row r="8" spans="1:11" ht="15.75">
      <c r="A8" s="1">
        <v>0.5034722222222222</v>
      </c>
      <c r="B8" s="2">
        <v>6</v>
      </c>
      <c r="C8" s="2">
        <v>1250</v>
      </c>
      <c r="D8" s="2">
        <v>1677</v>
      </c>
      <c r="E8" s="2">
        <v>835</v>
      </c>
      <c r="F8" s="2">
        <v>830</v>
      </c>
      <c r="G8" s="2">
        <v>3322</v>
      </c>
      <c r="H8" s="2">
        <v>3414</v>
      </c>
      <c r="I8" s="2">
        <v>0</v>
      </c>
      <c r="J8" s="2">
        <v>3</v>
      </c>
      <c r="K8" s="14">
        <f t="shared" si="0"/>
        <v>0.00833333333333336</v>
      </c>
    </row>
    <row r="9" spans="1:11" ht="15.75">
      <c r="A9" s="1">
        <v>0.5090277777777777</v>
      </c>
      <c r="B9" s="2">
        <v>7</v>
      </c>
      <c r="C9" s="2">
        <v>1216</v>
      </c>
      <c r="D9" s="2">
        <v>573</v>
      </c>
      <c r="E9" s="2">
        <v>518</v>
      </c>
      <c r="F9" s="2">
        <v>247</v>
      </c>
      <c r="G9" s="2">
        <v>3060</v>
      </c>
      <c r="H9" s="2">
        <v>1998</v>
      </c>
      <c r="I9" s="2">
        <v>9</v>
      </c>
      <c r="J9" s="2">
        <v>0</v>
      </c>
      <c r="K9" s="14">
        <f t="shared" si="0"/>
        <v>0.005555555555555536</v>
      </c>
    </row>
    <row r="10" spans="1:11" ht="15.75">
      <c r="A10" s="1">
        <v>0.5145833333333333</v>
      </c>
      <c r="B10" s="2">
        <v>8</v>
      </c>
      <c r="C10" s="2">
        <v>1596</v>
      </c>
      <c r="D10" s="2">
        <v>3415</v>
      </c>
      <c r="E10" s="2">
        <v>894</v>
      </c>
      <c r="F10" s="2">
        <v>1684</v>
      </c>
      <c r="G10" s="2">
        <v>503</v>
      </c>
      <c r="H10" s="2">
        <v>2591</v>
      </c>
      <c r="I10" s="2">
        <v>2</v>
      </c>
      <c r="J10" s="2">
        <v>2</v>
      </c>
      <c r="K10" s="14">
        <f t="shared" si="0"/>
        <v>0.005555555555555536</v>
      </c>
    </row>
    <row r="11" spans="1:11" ht="15.75">
      <c r="A11" s="1">
        <v>0.5208333333333334</v>
      </c>
      <c r="B11" s="2">
        <v>9</v>
      </c>
      <c r="C11" s="2">
        <v>1188</v>
      </c>
      <c r="D11" s="2">
        <v>3414</v>
      </c>
      <c r="E11" s="2">
        <v>3302</v>
      </c>
      <c r="F11" s="2">
        <v>1940</v>
      </c>
      <c r="G11" s="2">
        <v>2619</v>
      </c>
      <c r="H11" s="2">
        <v>1502</v>
      </c>
      <c r="I11" s="2">
        <v>0</v>
      </c>
      <c r="J11" s="2">
        <v>6</v>
      </c>
      <c r="K11" s="14">
        <f t="shared" si="0"/>
        <v>0.006250000000000089</v>
      </c>
    </row>
    <row r="12" spans="1:11" ht="15.75">
      <c r="A12" s="1">
        <v>0.5270833333333333</v>
      </c>
      <c r="B12" s="2">
        <v>10</v>
      </c>
      <c r="C12" s="2">
        <v>2719</v>
      </c>
      <c r="D12" s="2">
        <v>835</v>
      </c>
      <c r="E12" s="2">
        <v>49</v>
      </c>
      <c r="F12" s="2">
        <v>3060</v>
      </c>
      <c r="G12" s="2">
        <v>1528</v>
      </c>
      <c r="H12" s="2">
        <v>573</v>
      </c>
      <c r="I12" s="2">
        <v>0</v>
      </c>
      <c r="J12" s="2">
        <v>3</v>
      </c>
      <c r="K12" s="14">
        <f t="shared" si="0"/>
        <v>0.006249999999999978</v>
      </c>
    </row>
    <row r="13" spans="1:11" ht="15.75">
      <c r="A13" s="1">
        <v>0.5381944444444444</v>
      </c>
      <c r="B13" s="2">
        <v>11</v>
      </c>
      <c r="C13" s="2">
        <v>830</v>
      </c>
      <c r="D13" s="2">
        <v>68</v>
      </c>
      <c r="E13" s="2">
        <v>1250</v>
      </c>
      <c r="F13" s="2">
        <v>3114</v>
      </c>
      <c r="G13" s="2">
        <v>2620</v>
      </c>
      <c r="H13" s="2">
        <v>2337</v>
      </c>
      <c r="I13" s="2">
        <v>1</v>
      </c>
      <c r="J13" s="2">
        <v>4</v>
      </c>
      <c r="K13" s="14">
        <f t="shared" si="0"/>
        <v>0.011111111111111072</v>
      </c>
    </row>
    <row r="14" spans="1:11" ht="15.75">
      <c r="A14" s="1">
        <v>0.5444444444444444</v>
      </c>
      <c r="B14" s="2">
        <v>12</v>
      </c>
      <c r="C14" s="2">
        <v>862</v>
      </c>
      <c r="D14" s="2">
        <v>1216</v>
      </c>
      <c r="E14" s="2">
        <v>2767</v>
      </c>
      <c r="F14" s="2">
        <v>1677</v>
      </c>
      <c r="G14" s="2">
        <v>2145</v>
      </c>
      <c r="H14" s="2">
        <v>2611</v>
      </c>
      <c r="I14" s="2">
        <v>0</v>
      </c>
      <c r="J14" s="2">
        <v>3</v>
      </c>
      <c r="K14" s="14">
        <f t="shared" si="0"/>
        <v>0.006249999999999978</v>
      </c>
    </row>
    <row r="15" spans="1:12" ht="15.75">
      <c r="A15" s="1">
        <v>0.5875</v>
      </c>
      <c r="B15" s="2">
        <v>13</v>
      </c>
      <c r="C15" s="2">
        <v>247</v>
      </c>
      <c r="D15" s="2">
        <v>3423</v>
      </c>
      <c r="E15" s="2">
        <v>2832</v>
      </c>
      <c r="F15" s="2">
        <v>2627</v>
      </c>
      <c r="G15" s="2">
        <v>470</v>
      </c>
      <c r="H15" s="2">
        <v>66</v>
      </c>
      <c r="I15" s="2">
        <v>3</v>
      </c>
      <c r="J15" s="2">
        <v>0</v>
      </c>
      <c r="K15" s="14"/>
      <c r="L15" t="s">
        <v>46</v>
      </c>
    </row>
    <row r="16" spans="1:11" ht="15.75">
      <c r="A16" s="1">
        <v>0.5951388888888889</v>
      </c>
      <c r="B16" s="2">
        <v>14</v>
      </c>
      <c r="C16" s="2">
        <v>3322</v>
      </c>
      <c r="D16" s="2">
        <v>518</v>
      </c>
      <c r="E16" s="2">
        <v>1940</v>
      </c>
      <c r="F16" s="2">
        <v>326</v>
      </c>
      <c r="G16" s="2">
        <v>49</v>
      </c>
      <c r="H16" s="2">
        <v>2620</v>
      </c>
      <c r="I16" s="2">
        <v>2</v>
      </c>
      <c r="J16" s="2">
        <v>0</v>
      </c>
      <c r="K16" s="14">
        <f t="shared" si="0"/>
        <v>0.007638888888888862</v>
      </c>
    </row>
    <row r="17" spans="1:11" ht="15.75">
      <c r="A17" s="1">
        <v>0.6013888888888889</v>
      </c>
      <c r="B17" s="2">
        <v>15</v>
      </c>
      <c r="C17" s="2">
        <v>1998</v>
      </c>
      <c r="D17" s="2">
        <v>2591</v>
      </c>
      <c r="E17" s="2">
        <v>3415</v>
      </c>
      <c r="F17" s="2">
        <v>2767</v>
      </c>
      <c r="G17" s="2">
        <v>1250</v>
      </c>
      <c r="H17" s="2">
        <v>1528</v>
      </c>
      <c r="I17" s="2">
        <v>0</v>
      </c>
      <c r="J17" s="2">
        <v>0</v>
      </c>
      <c r="K17" s="14">
        <f t="shared" si="0"/>
        <v>0.006249999999999978</v>
      </c>
    </row>
    <row r="18" spans="1:11" ht="15.75">
      <c r="A18" s="1">
        <v>0.6090277777777778</v>
      </c>
      <c r="B18" s="2">
        <v>16</v>
      </c>
      <c r="C18" s="2">
        <v>1677</v>
      </c>
      <c r="D18" s="2">
        <v>1502</v>
      </c>
      <c r="E18" s="2">
        <v>1684</v>
      </c>
      <c r="F18" s="2">
        <v>3423</v>
      </c>
      <c r="G18" s="2">
        <v>1188</v>
      </c>
      <c r="H18" s="2">
        <v>2619</v>
      </c>
      <c r="I18" s="2">
        <v>2</v>
      </c>
      <c r="J18" s="2">
        <v>8</v>
      </c>
      <c r="K18" s="14">
        <f t="shared" si="0"/>
        <v>0.007638888888888973</v>
      </c>
    </row>
    <row r="19" spans="1:11" ht="15.75">
      <c r="A19" s="1">
        <v>0.6131944444444445</v>
      </c>
      <c r="B19" s="2">
        <v>17</v>
      </c>
      <c r="C19" s="2">
        <v>2832</v>
      </c>
      <c r="D19" s="2">
        <v>3414</v>
      </c>
      <c r="E19" s="2">
        <v>326</v>
      </c>
      <c r="F19" s="2">
        <v>1216</v>
      </c>
      <c r="G19" s="2">
        <v>830</v>
      </c>
      <c r="H19" s="2">
        <v>835</v>
      </c>
      <c r="I19" s="2">
        <v>4</v>
      </c>
      <c r="J19" s="2">
        <v>3</v>
      </c>
      <c r="K19" s="14">
        <f t="shared" si="0"/>
        <v>0.004166666666666652</v>
      </c>
    </row>
    <row r="20" spans="1:11" ht="15.75">
      <c r="A20" s="1">
        <v>0.6194444444444445</v>
      </c>
      <c r="B20" s="2">
        <v>18</v>
      </c>
      <c r="C20" s="2">
        <v>2337</v>
      </c>
      <c r="D20" s="2">
        <v>3060</v>
      </c>
      <c r="E20" s="2">
        <v>470</v>
      </c>
      <c r="F20" s="2">
        <v>3302</v>
      </c>
      <c r="G20" s="2">
        <v>862</v>
      </c>
      <c r="H20" s="2">
        <v>2145</v>
      </c>
      <c r="I20" s="2">
        <v>4</v>
      </c>
      <c r="J20" s="2">
        <v>0</v>
      </c>
      <c r="K20" s="14">
        <f t="shared" si="0"/>
        <v>0.006249999999999978</v>
      </c>
    </row>
    <row r="21" spans="1:11" ht="15.75">
      <c r="A21" s="1">
        <v>0.6243055555555556</v>
      </c>
      <c r="B21" s="2">
        <v>19</v>
      </c>
      <c r="C21" s="2">
        <v>573</v>
      </c>
      <c r="D21" s="2">
        <v>2627</v>
      </c>
      <c r="E21" s="2">
        <v>3114</v>
      </c>
      <c r="F21" s="2">
        <v>68</v>
      </c>
      <c r="G21" s="2">
        <v>503</v>
      </c>
      <c r="H21" s="2">
        <v>1596</v>
      </c>
      <c r="I21" s="2">
        <v>4</v>
      </c>
      <c r="J21" s="2">
        <v>1</v>
      </c>
      <c r="K21" s="14">
        <f t="shared" si="0"/>
        <v>0.004861111111111094</v>
      </c>
    </row>
    <row r="22" spans="1:11" ht="15.75">
      <c r="A22" s="1">
        <v>0.6298611111111111</v>
      </c>
      <c r="B22" s="2">
        <v>20</v>
      </c>
      <c r="C22" s="2">
        <v>66</v>
      </c>
      <c r="D22" s="2">
        <v>2719</v>
      </c>
      <c r="E22" s="2">
        <v>2611</v>
      </c>
      <c r="F22" s="2">
        <v>3322</v>
      </c>
      <c r="G22" s="2">
        <v>247</v>
      </c>
      <c r="H22" s="2">
        <v>894</v>
      </c>
      <c r="I22" s="2">
        <v>0</v>
      </c>
      <c r="J22" s="2">
        <v>1</v>
      </c>
      <c r="K22" s="14">
        <f t="shared" si="0"/>
        <v>0.005555555555555536</v>
      </c>
    </row>
    <row r="23" spans="1:11" ht="15.75">
      <c r="A23" s="1">
        <v>0.6354166666666666</v>
      </c>
      <c r="B23" s="2">
        <v>21</v>
      </c>
      <c r="C23" s="2">
        <v>2591</v>
      </c>
      <c r="D23" s="2">
        <v>1528</v>
      </c>
      <c r="E23" s="2">
        <v>2832</v>
      </c>
      <c r="F23" s="2">
        <v>3414</v>
      </c>
      <c r="G23" s="2">
        <v>3060</v>
      </c>
      <c r="H23" s="2">
        <v>2619</v>
      </c>
      <c r="I23" s="2">
        <v>0</v>
      </c>
      <c r="J23" s="2">
        <v>3</v>
      </c>
      <c r="K23" s="14">
        <f t="shared" si="0"/>
        <v>0.005555555555555536</v>
      </c>
    </row>
    <row r="24" spans="1:11" ht="15.75">
      <c r="A24" s="1">
        <v>0.6416666666666667</v>
      </c>
      <c r="B24" s="2">
        <v>22</v>
      </c>
      <c r="C24" s="2">
        <v>1216</v>
      </c>
      <c r="D24" s="2">
        <v>1940</v>
      </c>
      <c r="E24" s="2">
        <v>1596</v>
      </c>
      <c r="F24" s="2">
        <v>835</v>
      </c>
      <c r="G24" s="2">
        <v>470</v>
      </c>
      <c r="H24" s="2">
        <v>3423</v>
      </c>
      <c r="I24" s="2">
        <v>0</v>
      </c>
      <c r="J24" s="2">
        <v>1</v>
      </c>
      <c r="K24" s="14">
        <f t="shared" si="0"/>
        <v>0.006250000000000089</v>
      </c>
    </row>
    <row r="25" spans="1:11" ht="15.75">
      <c r="A25" s="1">
        <v>0.6465277777777778</v>
      </c>
      <c r="B25" s="2">
        <v>23</v>
      </c>
      <c r="C25" s="2">
        <v>2145</v>
      </c>
      <c r="D25" s="2">
        <v>2620</v>
      </c>
      <c r="E25" s="2">
        <v>830</v>
      </c>
      <c r="F25" s="2">
        <v>894</v>
      </c>
      <c r="G25" s="2">
        <v>1998</v>
      </c>
      <c r="H25" s="2">
        <v>862</v>
      </c>
      <c r="I25" s="2">
        <v>6</v>
      </c>
      <c r="J25" s="2">
        <v>2</v>
      </c>
      <c r="K25" s="14">
        <f t="shared" si="0"/>
        <v>0.004861111111111094</v>
      </c>
    </row>
    <row r="26" spans="1:11" ht="15.75">
      <c r="A26" s="1">
        <v>0.6534722222222222</v>
      </c>
      <c r="B26" s="2">
        <v>24</v>
      </c>
      <c r="C26" s="2">
        <v>2767</v>
      </c>
      <c r="D26" s="2">
        <v>3302</v>
      </c>
      <c r="E26" s="2">
        <v>1684</v>
      </c>
      <c r="F26" s="2">
        <v>3322</v>
      </c>
      <c r="G26" s="2">
        <v>2719</v>
      </c>
      <c r="H26" s="2">
        <v>68</v>
      </c>
      <c r="I26" s="2">
        <v>0</v>
      </c>
      <c r="J26" s="2">
        <v>0</v>
      </c>
      <c r="K26" s="14">
        <f t="shared" si="0"/>
        <v>0.00694444444444442</v>
      </c>
    </row>
    <row r="27" spans="1:11" ht="15.75">
      <c r="A27" s="1">
        <v>0.6625</v>
      </c>
      <c r="B27" s="2">
        <v>25</v>
      </c>
      <c r="C27" s="2">
        <v>247</v>
      </c>
      <c r="D27" s="2">
        <v>2611</v>
      </c>
      <c r="E27" s="2">
        <v>1250</v>
      </c>
      <c r="F27" s="2">
        <v>503</v>
      </c>
      <c r="G27" s="2">
        <v>1188</v>
      </c>
      <c r="H27" s="2">
        <v>49</v>
      </c>
      <c r="I27" s="2">
        <v>3</v>
      </c>
      <c r="J27" s="2">
        <v>5</v>
      </c>
      <c r="K27" s="14">
        <f t="shared" si="0"/>
        <v>0.009027777777777746</v>
      </c>
    </row>
    <row r="28" spans="1:11" ht="15.75">
      <c r="A28" s="1">
        <v>0.6680555555555556</v>
      </c>
      <c r="B28" s="2">
        <v>26</v>
      </c>
      <c r="C28" s="2">
        <v>3415</v>
      </c>
      <c r="D28" s="2">
        <v>573</v>
      </c>
      <c r="E28" s="2">
        <v>326</v>
      </c>
      <c r="F28" s="2">
        <v>3114</v>
      </c>
      <c r="G28" s="2">
        <v>66</v>
      </c>
      <c r="H28" s="2">
        <v>1502</v>
      </c>
      <c r="I28" s="2">
        <v>3</v>
      </c>
      <c r="J28" s="2">
        <v>1</v>
      </c>
      <c r="K28" s="14">
        <f t="shared" si="0"/>
        <v>0.005555555555555647</v>
      </c>
    </row>
    <row r="29" spans="1:11" ht="15.75">
      <c r="A29" s="1">
        <v>0.6729166666666666</v>
      </c>
      <c r="B29" s="2">
        <v>27</v>
      </c>
      <c r="C29" s="2">
        <v>2337</v>
      </c>
      <c r="D29" s="2">
        <v>1677</v>
      </c>
      <c r="E29" s="2">
        <v>2719</v>
      </c>
      <c r="F29" s="2">
        <v>2627</v>
      </c>
      <c r="G29" s="2">
        <v>518</v>
      </c>
      <c r="H29" s="2">
        <v>830</v>
      </c>
      <c r="I29" s="2">
        <v>5</v>
      </c>
      <c r="J29" s="2">
        <v>5</v>
      </c>
      <c r="K29" s="14">
        <f t="shared" si="0"/>
        <v>0.004861111111110983</v>
      </c>
    </row>
    <row r="30" spans="1:11" ht="15.75">
      <c r="A30" s="1">
        <v>0.6798611111111111</v>
      </c>
      <c r="B30" s="2">
        <v>28</v>
      </c>
      <c r="C30" s="2">
        <v>3322</v>
      </c>
      <c r="D30" s="2">
        <v>3423</v>
      </c>
      <c r="E30" s="2">
        <v>49</v>
      </c>
      <c r="F30" s="2">
        <v>2767</v>
      </c>
      <c r="G30" s="2">
        <v>2832</v>
      </c>
      <c r="H30" s="2">
        <v>503</v>
      </c>
      <c r="I30" s="2">
        <v>4</v>
      </c>
      <c r="J30" s="2">
        <v>4</v>
      </c>
      <c r="K30" s="14">
        <f t="shared" si="0"/>
        <v>0.006944444444444531</v>
      </c>
    </row>
    <row r="31" spans="1:11" ht="15.75">
      <c r="A31" s="1">
        <v>0.6847222222222222</v>
      </c>
      <c r="B31" s="2">
        <v>29</v>
      </c>
      <c r="C31" s="2">
        <v>1216</v>
      </c>
      <c r="D31" s="2">
        <v>1998</v>
      </c>
      <c r="E31" s="2">
        <v>66</v>
      </c>
      <c r="F31" s="2">
        <v>2619</v>
      </c>
      <c r="G31" s="2">
        <v>3114</v>
      </c>
      <c r="H31" s="2">
        <v>1684</v>
      </c>
      <c r="I31" s="2">
        <v>1</v>
      </c>
      <c r="J31" s="2">
        <v>7</v>
      </c>
      <c r="K31" s="14">
        <f t="shared" si="0"/>
        <v>0.004861111111111094</v>
      </c>
    </row>
    <row r="32" spans="1:11" ht="15.75">
      <c r="A32" s="1">
        <v>0.6895833333333333</v>
      </c>
      <c r="B32" s="2">
        <v>30</v>
      </c>
      <c r="C32" s="2">
        <v>518</v>
      </c>
      <c r="D32" s="2">
        <v>3302</v>
      </c>
      <c r="E32" s="2">
        <v>470</v>
      </c>
      <c r="F32" s="2">
        <v>3414</v>
      </c>
      <c r="G32" s="2">
        <v>2620</v>
      </c>
      <c r="H32" s="2">
        <v>2591</v>
      </c>
      <c r="I32" s="2">
        <v>3</v>
      </c>
      <c r="J32" s="2">
        <v>0</v>
      </c>
      <c r="K32" s="14">
        <f t="shared" si="0"/>
        <v>0.004861111111111094</v>
      </c>
    </row>
    <row r="33" spans="1:11" ht="15.75">
      <c r="A33" s="1">
        <v>0.6965277777777777</v>
      </c>
      <c r="B33" s="2">
        <v>31</v>
      </c>
      <c r="C33" s="2">
        <v>1528</v>
      </c>
      <c r="D33" s="2">
        <v>1940</v>
      </c>
      <c r="E33" s="2">
        <v>835</v>
      </c>
      <c r="F33" s="2">
        <v>2337</v>
      </c>
      <c r="G33" s="2">
        <v>1596</v>
      </c>
      <c r="H33" s="2">
        <v>2611</v>
      </c>
      <c r="I33" s="2">
        <v>7</v>
      </c>
      <c r="J33" s="2">
        <v>0</v>
      </c>
      <c r="K33" s="14">
        <f t="shared" si="0"/>
        <v>0.00694444444444442</v>
      </c>
    </row>
    <row r="34" spans="1:11" ht="15.75">
      <c r="A34" s="1">
        <v>0.7013888888888888</v>
      </c>
      <c r="B34" s="2">
        <v>32</v>
      </c>
      <c r="C34" s="2">
        <v>1677</v>
      </c>
      <c r="D34" s="2">
        <v>247</v>
      </c>
      <c r="E34" s="2">
        <v>68</v>
      </c>
      <c r="F34" s="2">
        <v>1250</v>
      </c>
      <c r="G34" s="2">
        <v>3415</v>
      </c>
      <c r="H34" s="2">
        <v>2145</v>
      </c>
      <c r="I34" s="2">
        <v>3</v>
      </c>
      <c r="J34" s="2">
        <v>1</v>
      </c>
      <c r="K34" s="14">
        <f t="shared" si="0"/>
        <v>0.004861111111111094</v>
      </c>
    </row>
    <row r="35" spans="1:11" ht="15.75">
      <c r="A35" s="1">
        <v>0.7055555555555556</v>
      </c>
      <c r="B35" s="2">
        <v>33</v>
      </c>
      <c r="C35" s="2">
        <v>326</v>
      </c>
      <c r="D35" s="2">
        <v>1502</v>
      </c>
      <c r="E35" s="2">
        <v>894</v>
      </c>
      <c r="F35" s="2">
        <v>3060</v>
      </c>
      <c r="G35" s="2">
        <v>862</v>
      </c>
      <c r="H35" s="2">
        <v>2627</v>
      </c>
      <c r="I35" s="2">
        <v>0</v>
      </c>
      <c r="J35" s="2">
        <v>1</v>
      </c>
      <c r="K35" s="14">
        <f t="shared" si="0"/>
        <v>0.004166666666666763</v>
      </c>
    </row>
    <row r="36" spans="1:11" ht="15.75">
      <c r="A36" s="1">
        <v>0.7104166666666667</v>
      </c>
      <c r="B36" s="2">
        <v>34</v>
      </c>
      <c r="C36" s="2">
        <v>1188</v>
      </c>
      <c r="D36" s="2">
        <v>3322</v>
      </c>
      <c r="E36" s="2">
        <v>2620</v>
      </c>
      <c r="F36" s="2">
        <v>573</v>
      </c>
      <c r="G36" s="2">
        <v>3302</v>
      </c>
      <c r="H36" s="2">
        <v>3423</v>
      </c>
      <c r="I36" s="2">
        <v>0</v>
      </c>
      <c r="J36" s="2">
        <v>7</v>
      </c>
      <c r="K36" s="14">
        <f t="shared" si="0"/>
        <v>0.004861111111111094</v>
      </c>
    </row>
    <row r="37" spans="1:11" ht="15.75">
      <c r="A37" s="1">
        <v>0.7152777777777778</v>
      </c>
      <c r="B37" s="2">
        <v>35</v>
      </c>
      <c r="C37" s="2">
        <v>2145</v>
      </c>
      <c r="D37" s="2">
        <v>518</v>
      </c>
      <c r="E37" s="2">
        <v>2591</v>
      </c>
      <c r="F37" s="2">
        <v>66</v>
      </c>
      <c r="G37" s="2">
        <v>2767</v>
      </c>
      <c r="H37" s="2">
        <v>1596</v>
      </c>
      <c r="I37" s="2">
        <v>2</v>
      </c>
      <c r="J37" s="2">
        <v>1</v>
      </c>
      <c r="K37" s="14">
        <f t="shared" si="0"/>
        <v>0.004861111111111094</v>
      </c>
    </row>
    <row r="38" spans="1:11" ht="15.75">
      <c r="A38" s="1">
        <v>0.720138888888889</v>
      </c>
      <c r="B38" s="2">
        <v>36</v>
      </c>
      <c r="C38" s="2">
        <v>503</v>
      </c>
      <c r="D38" s="2">
        <v>1502</v>
      </c>
      <c r="E38" s="2">
        <v>3060</v>
      </c>
      <c r="F38" s="2">
        <v>894</v>
      </c>
      <c r="G38" s="2">
        <v>830</v>
      </c>
      <c r="H38" s="2">
        <v>1677</v>
      </c>
      <c r="I38" s="2">
        <v>0</v>
      </c>
      <c r="J38" s="2">
        <v>4</v>
      </c>
      <c r="K38" s="14">
        <f t="shared" si="0"/>
        <v>0.004861111111111205</v>
      </c>
    </row>
    <row r="39" spans="1:11" ht="15.75">
      <c r="A39" s="1">
        <v>0.73125</v>
      </c>
      <c r="B39" s="2">
        <v>37</v>
      </c>
      <c r="C39" s="2">
        <v>2832</v>
      </c>
      <c r="D39" s="2">
        <v>862</v>
      </c>
      <c r="E39" s="2">
        <v>3114</v>
      </c>
      <c r="F39" s="2">
        <v>1940</v>
      </c>
      <c r="G39" s="2">
        <v>1188</v>
      </c>
      <c r="H39" s="2">
        <v>1250</v>
      </c>
      <c r="I39" s="2">
        <v>5</v>
      </c>
      <c r="J39" s="2">
        <v>0</v>
      </c>
      <c r="K39" s="14">
        <f t="shared" si="0"/>
        <v>0.01111111111111096</v>
      </c>
    </row>
    <row r="40" spans="1:11" ht="15.75">
      <c r="A40" s="1">
        <v>0.7354166666666666</v>
      </c>
      <c r="B40" s="2">
        <v>38</v>
      </c>
      <c r="C40" s="2">
        <v>2619</v>
      </c>
      <c r="D40" s="2">
        <v>1998</v>
      </c>
      <c r="E40" s="2">
        <v>2719</v>
      </c>
      <c r="F40" s="2">
        <v>2337</v>
      </c>
      <c r="G40" s="2">
        <v>247</v>
      </c>
      <c r="H40" s="2">
        <v>3415</v>
      </c>
      <c r="I40" s="2">
        <v>3</v>
      </c>
      <c r="J40" s="2">
        <v>7</v>
      </c>
      <c r="K40" s="14">
        <f t="shared" si="0"/>
        <v>0.004166666666666652</v>
      </c>
    </row>
    <row r="41" spans="1:11" ht="15.75">
      <c r="A41" s="1">
        <v>0.7416666666666667</v>
      </c>
      <c r="B41" s="2">
        <v>39</v>
      </c>
      <c r="C41" s="2">
        <v>2627</v>
      </c>
      <c r="D41" s="2">
        <v>1684</v>
      </c>
      <c r="E41" s="2">
        <v>835</v>
      </c>
      <c r="F41" s="2">
        <v>573</v>
      </c>
      <c r="G41" s="2">
        <v>49</v>
      </c>
      <c r="H41" s="2">
        <v>470</v>
      </c>
      <c r="I41" s="2">
        <v>4</v>
      </c>
      <c r="J41" s="2">
        <v>5</v>
      </c>
      <c r="K41" s="14">
        <f t="shared" si="0"/>
        <v>0.006250000000000089</v>
      </c>
    </row>
    <row r="42" spans="1:11" ht="15.75">
      <c r="A42" s="1">
        <v>0.7465277777777778</v>
      </c>
      <c r="B42" s="2">
        <v>40</v>
      </c>
      <c r="C42" s="2">
        <v>3414</v>
      </c>
      <c r="D42" s="2">
        <v>1528</v>
      </c>
      <c r="E42" s="2">
        <v>68</v>
      </c>
      <c r="F42" s="2">
        <v>1216</v>
      </c>
      <c r="G42" s="2">
        <v>326</v>
      </c>
      <c r="H42" s="2">
        <v>2611</v>
      </c>
      <c r="I42" s="2">
        <v>1</v>
      </c>
      <c r="J42" s="2">
        <v>1</v>
      </c>
      <c r="K42" s="14">
        <f t="shared" si="0"/>
        <v>0.004861111111111094</v>
      </c>
    </row>
    <row r="43" spans="1:11" ht="15.75">
      <c r="A43" s="1">
        <v>0.751388888888889</v>
      </c>
      <c r="B43" s="2">
        <v>41</v>
      </c>
      <c r="C43" s="2">
        <v>2620</v>
      </c>
      <c r="D43" s="2">
        <v>3423</v>
      </c>
      <c r="E43" s="2">
        <v>1940</v>
      </c>
      <c r="F43" s="2">
        <v>2591</v>
      </c>
      <c r="G43" s="2">
        <v>1677</v>
      </c>
      <c r="H43" s="2">
        <v>66</v>
      </c>
      <c r="I43" s="2">
        <v>0</v>
      </c>
      <c r="J43" s="2">
        <v>0</v>
      </c>
      <c r="K43" s="14">
        <f t="shared" si="0"/>
        <v>0.004861111111111205</v>
      </c>
    </row>
    <row r="44" spans="1:11" ht="15.75">
      <c r="A44" s="1">
        <v>0.75625</v>
      </c>
      <c r="B44" s="2">
        <v>42</v>
      </c>
      <c r="C44" s="2">
        <v>862</v>
      </c>
      <c r="D44" s="2">
        <v>3415</v>
      </c>
      <c r="E44" s="2">
        <v>3322</v>
      </c>
      <c r="F44" s="2">
        <v>2832</v>
      </c>
      <c r="G44" s="2">
        <v>518</v>
      </c>
      <c r="H44" s="2">
        <v>2719</v>
      </c>
      <c r="I44" s="2">
        <v>4</v>
      </c>
      <c r="J44" s="2">
        <v>1</v>
      </c>
      <c r="K44" s="14">
        <f t="shared" si="0"/>
        <v>0.004861111111110983</v>
      </c>
    </row>
    <row r="45" spans="1:11" ht="15.75">
      <c r="A45" s="1">
        <v>0.7618055555555556</v>
      </c>
      <c r="B45" s="2">
        <v>43</v>
      </c>
      <c r="C45" s="2">
        <v>1188</v>
      </c>
      <c r="D45" s="2">
        <v>3060</v>
      </c>
      <c r="E45" s="2">
        <v>1216</v>
      </c>
      <c r="F45" s="2">
        <v>503</v>
      </c>
      <c r="G45" s="2">
        <v>894</v>
      </c>
      <c r="H45" s="2">
        <v>2337</v>
      </c>
      <c r="I45" s="2">
        <v>0</v>
      </c>
      <c r="J45" s="2">
        <v>2</v>
      </c>
      <c r="K45" s="14">
        <f t="shared" si="0"/>
        <v>0.005555555555555647</v>
      </c>
    </row>
    <row r="46" spans="1:11" ht="15.75">
      <c r="A46" s="1">
        <v>0.7666666666666666</v>
      </c>
      <c r="B46" s="2">
        <v>44</v>
      </c>
      <c r="C46" s="2">
        <v>1528</v>
      </c>
      <c r="D46" s="2">
        <v>470</v>
      </c>
      <c r="E46" s="2">
        <v>2611</v>
      </c>
      <c r="F46" s="2">
        <v>326</v>
      </c>
      <c r="G46" s="2">
        <v>2627</v>
      </c>
      <c r="H46" s="2">
        <v>1998</v>
      </c>
      <c r="I46" s="2">
        <v>2</v>
      </c>
      <c r="J46" s="2">
        <v>2</v>
      </c>
      <c r="K46" s="14">
        <f t="shared" si="0"/>
        <v>0.004861111111110983</v>
      </c>
    </row>
    <row r="47" spans="1:11" ht="15.75">
      <c r="A47" s="1">
        <v>0.7715277777777777</v>
      </c>
      <c r="B47" s="2">
        <v>45</v>
      </c>
      <c r="C47" s="2">
        <v>835</v>
      </c>
      <c r="D47" s="2">
        <v>2767</v>
      </c>
      <c r="E47" s="2">
        <v>2619</v>
      </c>
      <c r="F47" s="2">
        <v>68</v>
      </c>
      <c r="G47" s="2">
        <v>3114</v>
      </c>
      <c r="H47" s="2">
        <v>3302</v>
      </c>
      <c r="I47" s="2">
        <v>11</v>
      </c>
      <c r="J47" s="2">
        <v>5</v>
      </c>
      <c r="K47" s="14">
        <f t="shared" si="0"/>
        <v>0.004861111111111094</v>
      </c>
    </row>
    <row r="48" spans="1:11" ht="15.75">
      <c r="A48" s="1">
        <v>0.7763888888888889</v>
      </c>
      <c r="B48" s="2">
        <v>46</v>
      </c>
      <c r="C48" s="2">
        <v>49</v>
      </c>
      <c r="D48" s="2">
        <v>1684</v>
      </c>
      <c r="E48" s="2">
        <v>1250</v>
      </c>
      <c r="F48" s="2">
        <v>573</v>
      </c>
      <c r="G48" s="2">
        <v>2145</v>
      </c>
      <c r="H48" s="2">
        <v>1502</v>
      </c>
      <c r="I48" s="2">
        <v>0</v>
      </c>
      <c r="J48" s="2">
        <v>9</v>
      </c>
      <c r="K48" s="14">
        <f t="shared" si="0"/>
        <v>0.004861111111111205</v>
      </c>
    </row>
    <row r="49" spans="1:11" ht="15.75">
      <c r="A49" s="1">
        <v>0.7805555555555556</v>
      </c>
      <c r="B49" s="2">
        <v>47</v>
      </c>
      <c r="C49" s="2">
        <v>3414</v>
      </c>
      <c r="D49" s="2">
        <v>1596</v>
      </c>
      <c r="E49" s="2">
        <v>3423</v>
      </c>
      <c r="F49" s="2">
        <v>247</v>
      </c>
      <c r="G49" s="2">
        <v>830</v>
      </c>
      <c r="H49" s="2">
        <v>2719</v>
      </c>
      <c r="I49" s="2">
        <v>0</v>
      </c>
      <c r="J49" s="2">
        <v>3</v>
      </c>
      <c r="K49" s="14">
        <f t="shared" si="0"/>
        <v>0.004166666666666652</v>
      </c>
    </row>
    <row r="50" spans="1:11" ht="15.75">
      <c r="A50" s="1">
        <v>0.7854166666666668</v>
      </c>
      <c r="B50" s="2">
        <v>48</v>
      </c>
      <c r="C50" s="2">
        <v>3415</v>
      </c>
      <c r="D50" s="2">
        <v>503</v>
      </c>
      <c r="E50" s="2">
        <v>2620</v>
      </c>
      <c r="F50" s="2">
        <v>326</v>
      </c>
      <c r="G50" s="2">
        <v>835</v>
      </c>
      <c r="H50" s="2">
        <v>3302</v>
      </c>
      <c r="I50" s="2">
        <v>1</v>
      </c>
      <c r="J50" s="2">
        <v>0</v>
      </c>
      <c r="K50" s="14">
        <f t="shared" si="0"/>
        <v>0.004861111111111205</v>
      </c>
    </row>
    <row r="51" spans="1:11" ht="15.75">
      <c r="A51" s="1">
        <v>0.7909722222222223</v>
      </c>
      <c r="B51" s="2">
        <v>49</v>
      </c>
      <c r="C51" s="2">
        <v>518</v>
      </c>
      <c r="D51" s="2">
        <v>1502</v>
      </c>
      <c r="E51" s="2">
        <v>862</v>
      </c>
      <c r="F51" s="2">
        <v>1528</v>
      </c>
      <c r="G51" s="2">
        <v>1216</v>
      </c>
      <c r="H51" s="2">
        <v>1684</v>
      </c>
      <c r="I51" s="2">
        <v>0</v>
      </c>
      <c r="J51" s="2">
        <v>1</v>
      </c>
      <c r="K51" s="14">
        <f t="shared" si="0"/>
        <v>0.005555555555555536</v>
      </c>
    </row>
    <row r="52" spans="1:11" ht="15.75">
      <c r="A52" s="1">
        <v>0.7958333333333334</v>
      </c>
      <c r="B52" s="2">
        <v>50</v>
      </c>
      <c r="C52" s="2">
        <v>247</v>
      </c>
      <c r="D52" s="2">
        <v>1940</v>
      </c>
      <c r="E52" s="2">
        <v>66</v>
      </c>
      <c r="F52" s="2">
        <v>573</v>
      </c>
      <c r="G52" s="2">
        <v>830</v>
      </c>
      <c r="H52" s="2">
        <v>2591</v>
      </c>
      <c r="I52" s="2">
        <v>0</v>
      </c>
      <c r="J52" s="2">
        <v>6</v>
      </c>
      <c r="K52" s="14">
        <f t="shared" si="0"/>
        <v>0.004861111111111094</v>
      </c>
    </row>
    <row r="53" spans="1:11" ht="15.75">
      <c r="A53" s="1">
        <v>0.8006944444444444</v>
      </c>
      <c r="B53" s="2">
        <v>51</v>
      </c>
      <c r="C53" s="2">
        <v>1250</v>
      </c>
      <c r="D53" s="2">
        <v>2832</v>
      </c>
      <c r="E53" s="2">
        <v>2627</v>
      </c>
      <c r="F53" s="2">
        <v>2767</v>
      </c>
      <c r="G53" s="2">
        <v>3060</v>
      </c>
      <c r="H53" s="2">
        <v>2145</v>
      </c>
      <c r="I53" s="2">
        <v>7</v>
      </c>
      <c r="J53" s="2">
        <v>1</v>
      </c>
      <c r="K53" s="14">
        <f t="shared" si="0"/>
        <v>0.004861111111110983</v>
      </c>
    </row>
    <row r="54" spans="1:11" ht="15.75">
      <c r="A54" s="1">
        <v>0.80625</v>
      </c>
      <c r="B54" s="2">
        <v>52</v>
      </c>
      <c r="C54" s="2">
        <v>2337</v>
      </c>
      <c r="D54" s="2">
        <v>1998</v>
      </c>
      <c r="E54" s="2">
        <v>3322</v>
      </c>
      <c r="F54" s="2">
        <v>1188</v>
      </c>
      <c r="G54" s="2">
        <v>68</v>
      </c>
      <c r="H54" s="2">
        <v>470</v>
      </c>
      <c r="I54" s="2">
        <v>4</v>
      </c>
      <c r="J54" s="2">
        <v>0</v>
      </c>
      <c r="K54" s="14">
        <f t="shared" si="0"/>
        <v>0.005555555555555647</v>
      </c>
    </row>
    <row r="55" spans="1:12" ht="15.75">
      <c r="A55" s="1">
        <v>0.375</v>
      </c>
      <c r="B55" s="2">
        <v>53</v>
      </c>
      <c r="C55" s="2">
        <v>1596</v>
      </c>
      <c r="D55" s="2">
        <v>1677</v>
      </c>
      <c r="E55" s="2">
        <v>3114</v>
      </c>
      <c r="F55" s="2">
        <v>2611</v>
      </c>
      <c r="G55" s="2">
        <v>49</v>
      </c>
      <c r="H55" s="2">
        <v>3414</v>
      </c>
      <c r="I55" s="2">
        <v>0</v>
      </c>
      <c r="J55" s="2">
        <v>3</v>
      </c>
      <c r="K55" s="14"/>
      <c r="L55" t="s">
        <v>40</v>
      </c>
    </row>
    <row r="56" spans="1:11" ht="15.75">
      <c r="A56" s="1">
        <v>0.38125</v>
      </c>
      <c r="B56" s="2">
        <v>54</v>
      </c>
      <c r="C56" s="2">
        <v>894</v>
      </c>
      <c r="D56" s="2">
        <v>2620</v>
      </c>
      <c r="E56" s="2">
        <v>1684</v>
      </c>
      <c r="F56" s="2">
        <v>2619</v>
      </c>
      <c r="G56" s="2">
        <v>1528</v>
      </c>
      <c r="H56" s="2">
        <v>247</v>
      </c>
      <c r="I56" s="2">
        <v>3</v>
      </c>
      <c r="J56" s="2">
        <v>6</v>
      </c>
      <c r="K56" s="14">
        <f t="shared" si="0"/>
        <v>0.006249999999999978</v>
      </c>
    </row>
    <row r="57" spans="1:11" ht="15.75">
      <c r="A57" s="1">
        <v>0.38680555555555557</v>
      </c>
      <c r="B57" s="2">
        <v>55</v>
      </c>
      <c r="C57" s="2">
        <v>2767</v>
      </c>
      <c r="D57" s="2">
        <v>2591</v>
      </c>
      <c r="E57" s="2">
        <v>2627</v>
      </c>
      <c r="F57" s="2">
        <v>1216</v>
      </c>
      <c r="G57" s="2">
        <v>1502</v>
      </c>
      <c r="H57" s="2">
        <v>3322</v>
      </c>
      <c r="I57" s="2">
        <v>0</v>
      </c>
      <c r="J57" s="2">
        <v>1</v>
      </c>
      <c r="K57" s="14">
        <f t="shared" si="0"/>
        <v>0.005555555555555591</v>
      </c>
    </row>
    <row r="58" spans="1:11" ht="15.75">
      <c r="A58" s="1">
        <v>0.39166666666666666</v>
      </c>
      <c r="B58" s="2">
        <v>56</v>
      </c>
      <c r="C58" s="2">
        <v>1677</v>
      </c>
      <c r="D58" s="2">
        <v>3302</v>
      </c>
      <c r="E58" s="2">
        <v>3060</v>
      </c>
      <c r="F58" s="2">
        <v>2832</v>
      </c>
      <c r="G58" s="2">
        <v>1596</v>
      </c>
      <c r="H58" s="2">
        <v>1998</v>
      </c>
      <c r="I58" s="2">
        <v>2</v>
      </c>
      <c r="J58" s="2">
        <v>6</v>
      </c>
      <c r="K58" s="14">
        <f t="shared" si="0"/>
        <v>0.004861111111111094</v>
      </c>
    </row>
    <row r="59" spans="1:11" ht="15.75">
      <c r="A59" s="1">
        <v>0.4</v>
      </c>
      <c r="B59" s="2">
        <v>57</v>
      </c>
      <c r="C59" s="2">
        <v>573</v>
      </c>
      <c r="D59" s="2">
        <v>1188</v>
      </c>
      <c r="E59" s="2">
        <v>862</v>
      </c>
      <c r="F59" s="2">
        <v>66</v>
      </c>
      <c r="G59" s="2">
        <v>3415</v>
      </c>
      <c r="H59" s="2">
        <v>3414</v>
      </c>
      <c r="I59" s="2">
        <v>1</v>
      </c>
      <c r="J59" s="2">
        <v>1</v>
      </c>
      <c r="K59" s="14">
        <f t="shared" si="0"/>
        <v>0.00833333333333336</v>
      </c>
    </row>
    <row r="60" spans="1:11" ht="15.75">
      <c r="A60" s="1">
        <v>0.4055555555555555</v>
      </c>
      <c r="B60" s="2">
        <v>58</v>
      </c>
      <c r="C60" s="2">
        <v>1940</v>
      </c>
      <c r="D60" s="2">
        <v>326</v>
      </c>
      <c r="E60" s="2">
        <v>68</v>
      </c>
      <c r="F60" s="2">
        <v>1250</v>
      </c>
      <c r="G60" s="2">
        <v>2719</v>
      </c>
      <c r="H60" s="2">
        <v>894</v>
      </c>
      <c r="I60" s="2">
        <v>2</v>
      </c>
      <c r="J60" s="2">
        <v>5</v>
      </c>
      <c r="K60" s="14">
        <f t="shared" si="0"/>
        <v>0.00555555555555548</v>
      </c>
    </row>
    <row r="61" spans="1:11" ht="15.75">
      <c r="A61" s="1">
        <v>0.41041666666666665</v>
      </c>
      <c r="B61" s="2">
        <v>59</v>
      </c>
      <c r="C61" s="2">
        <v>3423</v>
      </c>
      <c r="D61" s="2">
        <v>2611</v>
      </c>
      <c r="E61" s="2">
        <v>3114</v>
      </c>
      <c r="F61" s="2">
        <v>518</v>
      </c>
      <c r="G61" s="2">
        <v>49</v>
      </c>
      <c r="H61" s="2">
        <v>2337</v>
      </c>
      <c r="I61" s="2">
        <v>1</v>
      </c>
      <c r="J61" s="2">
        <v>1</v>
      </c>
      <c r="K61" s="14">
        <f t="shared" si="0"/>
        <v>0.004861111111111149</v>
      </c>
    </row>
    <row r="62" spans="1:11" ht="15.75">
      <c r="A62" s="1">
        <v>0.4159722222222222</v>
      </c>
      <c r="B62" s="2">
        <v>60</v>
      </c>
      <c r="C62" s="2">
        <v>830</v>
      </c>
      <c r="D62" s="2">
        <v>470</v>
      </c>
      <c r="E62" s="2">
        <v>2619</v>
      </c>
      <c r="F62" s="2">
        <v>835</v>
      </c>
      <c r="G62" s="2">
        <v>503</v>
      </c>
      <c r="H62" s="2">
        <v>2145</v>
      </c>
      <c r="I62" s="2">
        <v>8</v>
      </c>
      <c r="J62" s="2">
        <v>6</v>
      </c>
      <c r="K62" s="14">
        <f t="shared" si="0"/>
        <v>0.005555555555555536</v>
      </c>
    </row>
    <row r="63" spans="1:11" ht="15.75">
      <c r="A63" s="1">
        <v>0.4222222222222222</v>
      </c>
      <c r="B63" s="2">
        <v>61</v>
      </c>
      <c r="C63" s="2">
        <v>3414</v>
      </c>
      <c r="D63" s="2">
        <v>247</v>
      </c>
      <c r="E63" s="2">
        <v>1502</v>
      </c>
      <c r="F63" s="2">
        <v>573</v>
      </c>
      <c r="G63" s="2">
        <v>1940</v>
      </c>
      <c r="H63" s="2">
        <v>2767</v>
      </c>
      <c r="I63" s="2">
        <v>2</v>
      </c>
      <c r="J63" s="2">
        <v>3</v>
      </c>
      <c r="K63" s="14">
        <f t="shared" si="0"/>
        <v>0.006250000000000033</v>
      </c>
    </row>
    <row r="64" spans="1:11" ht="15.75">
      <c r="A64" s="1">
        <v>0.4277777777777778</v>
      </c>
      <c r="B64" s="2">
        <v>62</v>
      </c>
      <c r="C64" s="2">
        <v>2832</v>
      </c>
      <c r="D64" s="2">
        <v>3302</v>
      </c>
      <c r="E64" s="2">
        <v>894</v>
      </c>
      <c r="F64" s="2">
        <v>1528</v>
      </c>
      <c r="G64" s="2">
        <v>518</v>
      </c>
      <c r="H64" s="2">
        <v>1677</v>
      </c>
      <c r="I64" s="2">
        <v>4</v>
      </c>
      <c r="J64" s="2">
        <v>0</v>
      </c>
      <c r="K64" s="14">
        <f t="shared" si="0"/>
        <v>0.005555555555555591</v>
      </c>
    </row>
    <row r="65" spans="1:11" ht="15.75">
      <c r="A65" s="1">
        <v>0.43333333333333335</v>
      </c>
      <c r="B65" s="2">
        <v>63</v>
      </c>
      <c r="C65" s="2">
        <v>68</v>
      </c>
      <c r="D65" s="2">
        <v>66</v>
      </c>
      <c r="E65" s="2">
        <v>2619</v>
      </c>
      <c r="F65" s="2">
        <v>2611</v>
      </c>
      <c r="G65" s="2">
        <v>3060</v>
      </c>
      <c r="H65" s="2">
        <v>2620</v>
      </c>
      <c r="I65" s="2">
        <v>10</v>
      </c>
      <c r="J65" s="2">
        <v>0</v>
      </c>
      <c r="K65" s="14">
        <f t="shared" si="0"/>
        <v>0.005555555555555536</v>
      </c>
    </row>
    <row r="66" spans="1:11" ht="15.75">
      <c r="A66" s="1">
        <v>0.4381944444444445</v>
      </c>
      <c r="B66" s="2">
        <v>64</v>
      </c>
      <c r="C66" s="2">
        <v>503</v>
      </c>
      <c r="D66" s="2">
        <v>470</v>
      </c>
      <c r="E66" s="2">
        <v>1216</v>
      </c>
      <c r="F66" s="2">
        <v>3114</v>
      </c>
      <c r="G66" s="2">
        <v>2719</v>
      </c>
      <c r="H66" s="2">
        <v>3415</v>
      </c>
      <c r="I66" s="2">
        <v>0</v>
      </c>
      <c r="J66" s="2">
        <v>1</v>
      </c>
      <c r="K66" s="14">
        <f t="shared" si="0"/>
        <v>0.004861111111111149</v>
      </c>
    </row>
    <row r="67" spans="1:11" ht="15.75">
      <c r="A67" s="1">
        <v>0.44375</v>
      </c>
      <c r="B67" s="2">
        <v>65</v>
      </c>
      <c r="C67" s="2">
        <v>862</v>
      </c>
      <c r="D67" s="2">
        <v>830</v>
      </c>
      <c r="E67" s="2">
        <v>2337</v>
      </c>
      <c r="F67" s="2">
        <v>1596</v>
      </c>
      <c r="G67" s="2">
        <v>326</v>
      </c>
      <c r="H67" s="2">
        <v>1684</v>
      </c>
      <c r="I67" s="2">
        <v>8</v>
      </c>
      <c r="J67" s="2">
        <v>2</v>
      </c>
      <c r="K67" s="14">
        <f t="shared" si="0"/>
        <v>0.00555555555555548</v>
      </c>
    </row>
    <row r="68" spans="1:11" ht="15.75">
      <c r="A68" s="1">
        <v>0.45069444444444445</v>
      </c>
      <c r="B68" s="2">
        <v>66</v>
      </c>
      <c r="C68" s="2">
        <v>1188</v>
      </c>
      <c r="D68" s="2">
        <v>2145</v>
      </c>
      <c r="E68" s="2">
        <v>1998</v>
      </c>
      <c r="F68" s="2">
        <v>2591</v>
      </c>
      <c r="G68" s="2">
        <v>3322</v>
      </c>
      <c r="H68" s="2">
        <v>835</v>
      </c>
      <c r="I68" s="2">
        <v>0</v>
      </c>
      <c r="J68" s="2">
        <v>6</v>
      </c>
      <c r="K68" s="14">
        <f aca="true" t="shared" si="1" ref="K68:K81">A68-A67</f>
        <v>0.006944444444444475</v>
      </c>
    </row>
    <row r="69" spans="1:11" ht="15.75">
      <c r="A69" s="1">
        <v>0.4548611111111111</v>
      </c>
      <c r="B69" s="2">
        <v>67</v>
      </c>
      <c r="C69" s="2">
        <v>49</v>
      </c>
      <c r="D69" s="2">
        <v>2627</v>
      </c>
      <c r="E69" s="2">
        <v>1528</v>
      </c>
      <c r="F69" s="2">
        <v>3423</v>
      </c>
      <c r="G69" s="2">
        <v>1250</v>
      </c>
      <c r="H69" s="2">
        <v>66</v>
      </c>
      <c r="I69" s="2">
        <v>2</v>
      </c>
      <c r="J69" s="2">
        <v>4</v>
      </c>
      <c r="K69" s="14">
        <f t="shared" si="1"/>
        <v>0.004166666666666652</v>
      </c>
    </row>
    <row r="70" spans="1:11" ht="15.75">
      <c r="A70" s="1">
        <v>0.4611111111111111</v>
      </c>
      <c r="B70" s="2">
        <v>68</v>
      </c>
      <c r="C70" s="2">
        <v>573</v>
      </c>
      <c r="D70" s="2">
        <v>503</v>
      </c>
      <c r="E70" s="2">
        <v>3414</v>
      </c>
      <c r="F70" s="2">
        <v>2337</v>
      </c>
      <c r="G70" s="2">
        <v>1684</v>
      </c>
      <c r="H70" s="2">
        <v>2832</v>
      </c>
      <c r="I70" s="2">
        <v>1</v>
      </c>
      <c r="J70" s="2">
        <v>6</v>
      </c>
      <c r="K70" s="14">
        <f t="shared" si="1"/>
        <v>0.006249999999999978</v>
      </c>
    </row>
    <row r="71" spans="1:11" ht="15.75">
      <c r="A71" s="1">
        <v>0.4680555555555555</v>
      </c>
      <c r="B71" s="2">
        <v>69</v>
      </c>
      <c r="C71" s="2">
        <v>830</v>
      </c>
      <c r="D71" s="2">
        <v>3060</v>
      </c>
      <c r="E71" s="2">
        <v>3114</v>
      </c>
      <c r="F71" s="2">
        <v>3322</v>
      </c>
      <c r="G71" s="2">
        <v>3302</v>
      </c>
      <c r="H71" s="2">
        <v>2611</v>
      </c>
      <c r="I71" s="2">
        <v>3</v>
      </c>
      <c r="J71" s="2">
        <v>4</v>
      </c>
      <c r="K71" s="14">
        <f t="shared" si="1"/>
        <v>0.00694444444444442</v>
      </c>
    </row>
    <row r="72" spans="1:11" ht="15.75">
      <c r="A72" s="1">
        <v>0.47291666666666665</v>
      </c>
      <c r="B72" s="2">
        <v>70</v>
      </c>
      <c r="C72" s="2">
        <v>2145</v>
      </c>
      <c r="D72" s="2">
        <v>247</v>
      </c>
      <c r="E72" s="2">
        <v>326</v>
      </c>
      <c r="F72" s="2">
        <v>3423</v>
      </c>
      <c r="G72" s="2">
        <v>3415</v>
      </c>
      <c r="H72" s="2">
        <v>1677</v>
      </c>
      <c r="I72" s="2">
        <v>3</v>
      </c>
      <c r="J72" s="2">
        <v>0</v>
      </c>
      <c r="K72" s="14">
        <f t="shared" si="1"/>
        <v>0.004861111111111149</v>
      </c>
    </row>
    <row r="73" spans="1:11" ht="15.75">
      <c r="A73" s="1">
        <v>0.4777777777777778</v>
      </c>
      <c r="B73" s="2">
        <v>71</v>
      </c>
      <c r="C73" s="2">
        <v>470</v>
      </c>
      <c r="D73" s="2">
        <v>1998</v>
      </c>
      <c r="E73" s="2">
        <v>2767</v>
      </c>
      <c r="F73" s="2">
        <v>1502</v>
      </c>
      <c r="G73" s="2">
        <v>49</v>
      </c>
      <c r="H73" s="2">
        <v>1596</v>
      </c>
      <c r="I73" s="2">
        <v>0</v>
      </c>
      <c r="J73" s="2">
        <v>0</v>
      </c>
      <c r="K73" s="14">
        <f t="shared" si="1"/>
        <v>0.004861111111111149</v>
      </c>
    </row>
    <row r="74" spans="1:11" ht="15.75">
      <c r="A74" s="1">
        <v>0.4840277777777778</v>
      </c>
      <c r="B74" s="2">
        <v>72</v>
      </c>
      <c r="C74" s="2">
        <v>1250</v>
      </c>
      <c r="D74" s="2">
        <v>1216</v>
      </c>
      <c r="E74" s="2">
        <v>2619</v>
      </c>
      <c r="F74" s="2">
        <v>862</v>
      </c>
      <c r="G74" s="2">
        <v>2719</v>
      </c>
      <c r="H74" s="2">
        <v>1940</v>
      </c>
      <c r="I74" s="2">
        <v>8</v>
      </c>
      <c r="J74" s="2">
        <v>0</v>
      </c>
      <c r="K74" s="14">
        <f t="shared" si="1"/>
        <v>0.006249999999999978</v>
      </c>
    </row>
    <row r="75" spans="1:11" ht="15.75">
      <c r="A75" s="1">
        <v>0.4888888888888889</v>
      </c>
      <c r="B75" s="2">
        <v>73</v>
      </c>
      <c r="C75" s="2">
        <v>1188</v>
      </c>
      <c r="D75" s="2">
        <v>2627</v>
      </c>
      <c r="E75" s="2">
        <v>894</v>
      </c>
      <c r="F75" s="2">
        <v>2620</v>
      </c>
      <c r="G75" s="2">
        <v>518</v>
      </c>
      <c r="H75" s="2">
        <v>835</v>
      </c>
      <c r="I75" s="2">
        <v>2</v>
      </c>
      <c r="J75" s="2">
        <v>5</v>
      </c>
      <c r="K75" s="14">
        <f t="shared" si="1"/>
        <v>0.004861111111111094</v>
      </c>
    </row>
    <row r="76" spans="1:11" ht="15.75">
      <c r="A76" s="1">
        <v>0.4930555555555556</v>
      </c>
      <c r="B76" s="2">
        <v>74</v>
      </c>
      <c r="C76" s="2">
        <v>2591</v>
      </c>
      <c r="D76" s="2">
        <v>3060</v>
      </c>
      <c r="E76" s="2">
        <v>3423</v>
      </c>
      <c r="F76" s="2">
        <v>68</v>
      </c>
      <c r="G76" s="2">
        <v>1684</v>
      </c>
      <c r="H76" s="2">
        <v>573</v>
      </c>
      <c r="I76" s="2">
        <v>1</v>
      </c>
      <c r="J76" s="2">
        <v>5</v>
      </c>
      <c r="K76" s="14">
        <f t="shared" si="1"/>
        <v>0.004166666666666707</v>
      </c>
    </row>
    <row r="77" spans="1:11" ht="15.75">
      <c r="A77" s="1">
        <v>0.49722222222222223</v>
      </c>
      <c r="B77" s="2">
        <v>75</v>
      </c>
      <c r="C77" s="2">
        <v>1677</v>
      </c>
      <c r="D77" s="2">
        <v>3322</v>
      </c>
      <c r="E77" s="2">
        <v>2619</v>
      </c>
      <c r="F77" s="2">
        <v>470</v>
      </c>
      <c r="G77" s="2">
        <v>1250</v>
      </c>
      <c r="H77" s="2">
        <v>1596</v>
      </c>
      <c r="I77" s="2">
        <v>6</v>
      </c>
      <c r="J77" s="2">
        <v>1</v>
      </c>
      <c r="K77" s="14">
        <f t="shared" si="1"/>
        <v>0.004166666666666652</v>
      </c>
    </row>
    <row r="78" spans="1:11" ht="15.75">
      <c r="A78" s="1">
        <v>0.5069444444444444</v>
      </c>
      <c r="B78" s="2">
        <v>76</v>
      </c>
      <c r="C78" s="2">
        <v>1528</v>
      </c>
      <c r="D78" s="2">
        <v>830</v>
      </c>
      <c r="E78" s="2">
        <v>326</v>
      </c>
      <c r="F78" s="2">
        <v>1188</v>
      </c>
      <c r="G78" s="2">
        <v>2767</v>
      </c>
      <c r="H78" s="2">
        <v>518</v>
      </c>
      <c r="I78" s="2">
        <v>7</v>
      </c>
      <c r="J78" s="2">
        <v>4</v>
      </c>
      <c r="K78" s="14">
        <f t="shared" si="1"/>
        <v>0.009722222222222188</v>
      </c>
    </row>
    <row r="79" spans="1:11" ht="15.75">
      <c r="A79" s="1">
        <v>0.5118055555555555</v>
      </c>
      <c r="B79" s="2">
        <v>77</v>
      </c>
      <c r="C79" s="2">
        <v>2591</v>
      </c>
      <c r="D79" s="2">
        <v>1502</v>
      </c>
      <c r="E79" s="2">
        <v>2337</v>
      </c>
      <c r="F79" s="2">
        <v>2611</v>
      </c>
      <c r="G79" s="2">
        <v>2832</v>
      </c>
      <c r="H79" s="2">
        <v>68</v>
      </c>
      <c r="I79" s="2">
        <v>3</v>
      </c>
      <c r="J79" s="2">
        <v>2</v>
      </c>
      <c r="K79" s="14">
        <f t="shared" si="1"/>
        <v>0.004861111111111094</v>
      </c>
    </row>
    <row r="80" spans="1:11" ht="15.75">
      <c r="A80" s="1">
        <v>0.5180555555555556</v>
      </c>
      <c r="B80" s="2">
        <v>78</v>
      </c>
      <c r="C80" s="2">
        <v>2627</v>
      </c>
      <c r="D80" s="2">
        <v>2719</v>
      </c>
      <c r="E80" s="2">
        <v>503</v>
      </c>
      <c r="F80" s="2">
        <v>2145</v>
      </c>
      <c r="G80" s="2">
        <v>3414</v>
      </c>
      <c r="H80" s="2">
        <v>1940</v>
      </c>
      <c r="I80" s="2">
        <v>2</v>
      </c>
      <c r="J80" s="2">
        <v>2</v>
      </c>
      <c r="K80" s="14">
        <f t="shared" si="1"/>
        <v>0.006250000000000089</v>
      </c>
    </row>
    <row r="81" spans="1:11" ht="15.75">
      <c r="A81" s="1">
        <v>0.5222222222222223</v>
      </c>
      <c r="B81" s="2">
        <v>79</v>
      </c>
      <c r="C81" s="2">
        <v>49</v>
      </c>
      <c r="D81" s="2">
        <v>894</v>
      </c>
      <c r="E81" s="2">
        <v>66</v>
      </c>
      <c r="F81" s="2">
        <v>1216</v>
      </c>
      <c r="G81" s="2">
        <v>3302</v>
      </c>
      <c r="H81" s="2">
        <v>3415</v>
      </c>
      <c r="I81" s="2">
        <v>5</v>
      </c>
      <c r="J81" s="2">
        <v>4</v>
      </c>
      <c r="K81" s="14">
        <f t="shared" si="1"/>
        <v>0.004166666666666652</v>
      </c>
    </row>
    <row r="82" spans="1:11" ht="15.75">
      <c r="A82" s="1">
        <v>0.5284722222222222</v>
      </c>
      <c r="B82" s="2">
        <v>80</v>
      </c>
      <c r="C82" s="2">
        <v>247</v>
      </c>
      <c r="D82" s="2">
        <v>2620</v>
      </c>
      <c r="E82" s="2">
        <v>862</v>
      </c>
      <c r="F82" s="2">
        <v>835</v>
      </c>
      <c r="G82" s="2">
        <v>3114</v>
      </c>
      <c r="H82" s="2">
        <v>1998</v>
      </c>
      <c r="I82" s="2">
        <v>5</v>
      </c>
      <c r="J82" s="2">
        <v>3</v>
      </c>
      <c r="K82" s="14">
        <f>A82-A81</f>
        <v>0.006249999999999978</v>
      </c>
    </row>
    <row r="83" spans="1:12" ht="15.75">
      <c r="A83" s="1"/>
      <c r="B83" s="2"/>
      <c r="C83" s="2"/>
      <c r="D83" s="2"/>
      <c r="E83" s="2"/>
      <c r="F83" s="2"/>
      <c r="G83" t="s">
        <v>128</v>
      </c>
      <c r="I83">
        <f>SUM(I3:I82)</f>
        <v>202</v>
      </c>
      <c r="J83">
        <f>SUM(J3:J82)</f>
        <v>212</v>
      </c>
      <c r="K83" s="14"/>
      <c r="L83" s="14">
        <f>(SUM(K7:K82))/(B82-3)</f>
        <v>0.005555555555555555</v>
      </c>
    </row>
    <row r="84" spans="1:10" ht="15.75">
      <c r="A84" s="5"/>
      <c r="G84" t="s">
        <v>129</v>
      </c>
      <c r="J84">
        <f>(I83+J83)/(82-2)/2</f>
        <v>2.5875</v>
      </c>
    </row>
    <row r="85" spans="1:11" ht="15.75" customHeight="1">
      <c r="A85" s="117" t="s">
        <v>3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</row>
    <row r="86" spans="1:11" ht="31.5">
      <c r="A86" s="3" t="s">
        <v>4</v>
      </c>
      <c r="B86" s="3" t="s">
        <v>5</v>
      </c>
      <c r="C86" s="3" t="s">
        <v>6</v>
      </c>
      <c r="D86" s="3" t="s">
        <v>7</v>
      </c>
      <c r="E86" s="3" t="s">
        <v>8</v>
      </c>
      <c r="F86" s="3" t="s">
        <v>9</v>
      </c>
      <c r="G86" s="3" t="s">
        <v>10</v>
      </c>
      <c r="H86" s="3" t="s">
        <v>11</v>
      </c>
      <c r="I86" s="3" t="s">
        <v>12</v>
      </c>
      <c r="J86" s="3" t="s">
        <v>13</v>
      </c>
      <c r="K86" s="3" t="s">
        <v>14</v>
      </c>
    </row>
    <row r="87" spans="1:11" ht="15.75">
      <c r="A87" s="1">
        <v>0.5916666666666667</v>
      </c>
      <c r="B87" s="4" t="s">
        <v>15</v>
      </c>
      <c r="C87" s="2">
        <v>1</v>
      </c>
      <c r="D87" s="2">
        <v>830</v>
      </c>
      <c r="E87" s="2">
        <v>2619</v>
      </c>
      <c r="F87" s="2">
        <v>2611</v>
      </c>
      <c r="G87" s="2">
        <v>518</v>
      </c>
      <c r="H87" s="2">
        <v>49</v>
      </c>
      <c r="I87" s="2">
        <v>326</v>
      </c>
      <c r="J87" s="2">
        <v>9</v>
      </c>
      <c r="K87" s="2">
        <v>2</v>
      </c>
    </row>
    <row r="88" spans="1:11" ht="15.75">
      <c r="A88" s="1">
        <v>0.5951388888888889</v>
      </c>
      <c r="B88" s="4" t="s">
        <v>16</v>
      </c>
      <c r="C88" s="2">
        <v>2</v>
      </c>
      <c r="D88" s="2">
        <v>1677</v>
      </c>
      <c r="E88" s="2">
        <v>862</v>
      </c>
      <c r="F88" s="2">
        <v>247</v>
      </c>
      <c r="G88" s="2">
        <v>1250</v>
      </c>
      <c r="H88" s="2">
        <v>1596</v>
      </c>
      <c r="I88" s="2">
        <v>2620</v>
      </c>
      <c r="J88" s="2">
        <v>3</v>
      </c>
      <c r="K88" s="2">
        <v>2</v>
      </c>
    </row>
    <row r="89" spans="1:11" ht="15.75">
      <c r="A89" s="1">
        <v>0.6020833333333333</v>
      </c>
      <c r="B89" s="4" t="s">
        <v>17</v>
      </c>
      <c r="C89" s="2">
        <v>3</v>
      </c>
      <c r="D89" s="2">
        <v>573</v>
      </c>
      <c r="E89" s="2">
        <v>66</v>
      </c>
      <c r="F89" s="2">
        <v>2337</v>
      </c>
      <c r="G89" s="2">
        <v>3415</v>
      </c>
      <c r="H89" s="2">
        <v>894</v>
      </c>
      <c r="I89" s="2">
        <v>2145</v>
      </c>
      <c r="J89" s="2">
        <v>8</v>
      </c>
      <c r="K89" s="2">
        <v>3</v>
      </c>
    </row>
    <row r="90" spans="1:11" ht="15.75">
      <c r="A90" s="1">
        <v>0.6083333333333333</v>
      </c>
      <c r="B90" s="4" t="s">
        <v>18</v>
      </c>
      <c r="C90" s="2">
        <v>4</v>
      </c>
      <c r="D90" s="2">
        <v>2832</v>
      </c>
      <c r="E90" s="2">
        <v>2719</v>
      </c>
      <c r="F90" s="2">
        <v>503</v>
      </c>
      <c r="G90" s="2">
        <v>3322</v>
      </c>
      <c r="H90" s="2">
        <v>3302</v>
      </c>
      <c r="I90" s="2">
        <v>835</v>
      </c>
      <c r="J90" s="2">
        <v>5</v>
      </c>
      <c r="K90" s="2">
        <v>7</v>
      </c>
    </row>
    <row r="91" spans="1:11" ht="15.75">
      <c r="A91" s="1">
        <v>0.6138888888888888</v>
      </c>
      <c r="B91" s="4" t="s">
        <v>19</v>
      </c>
      <c r="C91" s="2">
        <v>5</v>
      </c>
      <c r="D91" s="2">
        <v>2611</v>
      </c>
      <c r="E91" s="2">
        <v>830</v>
      </c>
      <c r="F91" s="2">
        <v>2619</v>
      </c>
      <c r="G91" s="2">
        <v>518</v>
      </c>
      <c r="H91" s="2">
        <v>326</v>
      </c>
      <c r="I91" s="2">
        <v>49</v>
      </c>
      <c r="J91" s="2">
        <v>8</v>
      </c>
      <c r="K91" s="2">
        <v>2</v>
      </c>
    </row>
    <row r="92" spans="1:11" ht="15.75">
      <c r="A92" s="1">
        <v>0.6194444444444445</v>
      </c>
      <c r="B92" s="4" t="s">
        <v>20</v>
      </c>
      <c r="C92" s="2">
        <v>6</v>
      </c>
      <c r="D92" s="2">
        <v>862</v>
      </c>
      <c r="E92" s="2">
        <v>247</v>
      </c>
      <c r="F92" s="2">
        <v>1677</v>
      </c>
      <c r="G92" s="2">
        <v>1250</v>
      </c>
      <c r="H92" s="2">
        <v>1596</v>
      </c>
      <c r="I92" s="2">
        <v>2620</v>
      </c>
      <c r="J92" s="2">
        <v>6</v>
      </c>
      <c r="K92" s="2">
        <v>1</v>
      </c>
    </row>
    <row r="93" spans="1:11" ht="15.75">
      <c r="A93" s="1">
        <v>0.6243055555555556</v>
      </c>
      <c r="B93" s="4" t="s">
        <v>21</v>
      </c>
      <c r="C93" s="2">
        <v>7</v>
      </c>
      <c r="D93" s="2">
        <v>2337</v>
      </c>
      <c r="E93" s="2">
        <v>573</v>
      </c>
      <c r="F93" s="2">
        <v>66</v>
      </c>
      <c r="G93" s="2">
        <v>3415</v>
      </c>
      <c r="H93" s="2">
        <v>894</v>
      </c>
      <c r="I93" s="2">
        <v>2145</v>
      </c>
      <c r="J93" s="2">
        <v>8</v>
      </c>
      <c r="K93" s="2">
        <v>0</v>
      </c>
    </row>
    <row r="94" spans="1:11" ht="15.75">
      <c r="A94" s="1">
        <v>0.6291666666666667</v>
      </c>
      <c r="B94" s="4" t="s">
        <v>22</v>
      </c>
      <c r="C94" s="2">
        <v>8</v>
      </c>
      <c r="D94" s="2">
        <v>2719</v>
      </c>
      <c r="E94" s="2">
        <v>2832</v>
      </c>
      <c r="F94" s="2">
        <v>503</v>
      </c>
      <c r="G94" s="2">
        <v>835</v>
      </c>
      <c r="H94" s="2">
        <v>3322</v>
      </c>
      <c r="I94" s="2">
        <v>3302</v>
      </c>
      <c r="J94" s="2">
        <v>1</v>
      </c>
      <c r="K94" s="2">
        <v>7</v>
      </c>
    </row>
    <row r="95" spans="1:11" ht="15.75">
      <c r="A95" s="1">
        <v>0.6381944444444444</v>
      </c>
      <c r="B95" s="4" t="s">
        <v>24</v>
      </c>
      <c r="C95" s="2">
        <v>13</v>
      </c>
      <c r="D95" s="2">
        <v>2619</v>
      </c>
      <c r="E95" s="2">
        <v>830</v>
      </c>
      <c r="F95" s="2">
        <v>2611</v>
      </c>
      <c r="G95" s="2">
        <v>247</v>
      </c>
      <c r="H95" s="2">
        <v>1677</v>
      </c>
      <c r="I95" s="2">
        <v>862</v>
      </c>
      <c r="J95" s="2">
        <v>4</v>
      </c>
      <c r="K95" s="2">
        <v>1</v>
      </c>
    </row>
    <row r="96" spans="1:11" ht="15.75">
      <c r="A96" s="1">
        <v>0.6520833333333333</v>
      </c>
      <c r="B96" s="4" t="s">
        <v>25</v>
      </c>
      <c r="C96" s="2">
        <v>14</v>
      </c>
      <c r="D96" s="2">
        <v>573</v>
      </c>
      <c r="E96" s="2">
        <v>66</v>
      </c>
      <c r="F96" s="2">
        <v>2337</v>
      </c>
      <c r="G96" s="2">
        <v>3302</v>
      </c>
      <c r="H96" s="2">
        <v>835</v>
      </c>
      <c r="I96" s="2">
        <v>3322</v>
      </c>
      <c r="J96" s="2">
        <v>7</v>
      </c>
      <c r="K96" s="2">
        <v>8</v>
      </c>
    </row>
    <row r="97" spans="1:11" ht="15.75">
      <c r="A97" s="1">
        <v>0.6576388888888889</v>
      </c>
      <c r="B97" s="4" t="s">
        <v>26</v>
      </c>
      <c r="C97" s="2">
        <v>15</v>
      </c>
      <c r="D97" s="2">
        <v>830</v>
      </c>
      <c r="E97" s="2">
        <v>2611</v>
      </c>
      <c r="F97" s="2">
        <v>2619</v>
      </c>
      <c r="G97" s="2">
        <v>1677</v>
      </c>
      <c r="H97" s="2">
        <v>247</v>
      </c>
      <c r="I97" s="2">
        <v>862</v>
      </c>
      <c r="J97" s="2">
        <v>9</v>
      </c>
      <c r="K97" s="2">
        <v>3</v>
      </c>
    </row>
    <row r="98" spans="1:11" ht="15.75">
      <c r="A98" s="1">
        <v>0.6631944444444444</v>
      </c>
      <c r="B98" s="4" t="s">
        <v>27</v>
      </c>
      <c r="C98" s="2">
        <v>16</v>
      </c>
      <c r="D98" s="2">
        <v>66</v>
      </c>
      <c r="E98" s="2">
        <v>2337</v>
      </c>
      <c r="F98" s="2">
        <v>573</v>
      </c>
      <c r="G98" s="2">
        <v>835</v>
      </c>
      <c r="H98" s="2">
        <v>3302</v>
      </c>
      <c r="I98" s="2">
        <v>3322</v>
      </c>
      <c r="J98" s="2">
        <v>7</v>
      </c>
      <c r="K98" s="2">
        <v>6</v>
      </c>
    </row>
    <row r="99" spans="1:11" ht="15.75">
      <c r="A99" s="1">
        <v>0.6722222222222222</v>
      </c>
      <c r="B99" s="4" t="s">
        <v>28</v>
      </c>
      <c r="C99" s="2">
        <v>18</v>
      </c>
      <c r="D99" s="2">
        <v>2337</v>
      </c>
      <c r="E99" s="2">
        <v>66</v>
      </c>
      <c r="F99" s="2">
        <v>573</v>
      </c>
      <c r="G99" s="2">
        <v>835</v>
      </c>
      <c r="H99" s="2">
        <v>3322</v>
      </c>
      <c r="I99" s="2">
        <v>3302</v>
      </c>
      <c r="J99" s="2">
        <v>9</v>
      </c>
      <c r="K99" s="2">
        <v>4</v>
      </c>
    </row>
    <row r="100" spans="1:11" ht="15.75">
      <c r="A100" s="1">
        <v>0.6840277777777778</v>
      </c>
      <c r="B100" s="4" t="s">
        <v>29</v>
      </c>
      <c r="C100" s="2">
        <v>19</v>
      </c>
      <c r="D100" s="2">
        <v>830</v>
      </c>
      <c r="E100" s="2">
        <v>2611</v>
      </c>
      <c r="F100" s="2">
        <v>2619</v>
      </c>
      <c r="G100" s="2">
        <v>573</v>
      </c>
      <c r="H100" s="2">
        <v>2337</v>
      </c>
      <c r="I100" s="2">
        <v>66</v>
      </c>
      <c r="J100" s="2">
        <v>0</v>
      </c>
      <c r="K100" s="2">
        <v>7</v>
      </c>
    </row>
    <row r="101" spans="1:11" ht="15.75">
      <c r="A101" s="1">
        <v>0.6930555555555555</v>
      </c>
      <c r="B101" s="4" t="s">
        <v>30</v>
      </c>
      <c r="C101" s="2">
        <v>20</v>
      </c>
      <c r="D101" s="2">
        <v>2619</v>
      </c>
      <c r="E101" s="2">
        <v>830</v>
      </c>
      <c r="F101" s="2">
        <v>2611</v>
      </c>
      <c r="G101" s="2">
        <v>66</v>
      </c>
      <c r="H101" s="2">
        <v>2337</v>
      </c>
      <c r="I101" s="2">
        <v>573</v>
      </c>
      <c r="J101" s="2">
        <v>8</v>
      </c>
      <c r="K101" s="2">
        <v>6</v>
      </c>
    </row>
    <row r="102" spans="1:11" ht="15.75">
      <c r="A102" s="1">
        <v>0.7027777777777778</v>
      </c>
      <c r="B102" s="4" t="s">
        <v>33</v>
      </c>
      <c r="C102" s="2">
        <v>21</v>
      </c>
      <c r="D102" s="2">
        <v>830</v>
      </c>
      <c r="E102" s="2">
        <v>2619</v>
      </c>
      <c r="F102" s="2">
        <v>2611</v>
      </c>
      <c r="G102" s="2">
        <v>2337</v>
      </c>
      <c r="H102" s="2">
        <v>573</v>
      </c>
      <c r="I102" s="2">
        <v>66</v>
      </c>
      <c r="J102" s="2">
        <v>7</v>
      </c>
      <c r="K102" s="2">
        <v>8</v>
      </c>
    </row>
    <row r="103" spans="8:11" ht="15.75">
      <c r="H103" t="s">
        <v>128</v>
      </c>
      <c r="J103">
        <f>SUM(J87:J102)</f>
        <v>99</v>
      </c>
      <c r="K103" s="32">
        <f>SUM(K87:K102)</f>
        <v>67</v>
      </c>
    </row>
    <row r="104" spans="8:11" ht="15.75">
      <c r="H104" t="s">
        <v>129</v>
      </c>
      <c r="K104">
        <f>(J103+K103)/(102-86)/2</f>
        <v>5.1875</v>
      </c>
    </row>
  </sheetData>
  <sheetProtection/>
  <mergeCells count="2">
    <mergeCell ref="A1:J1"/>
    <mergeCell ref="A85:K8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7">
      <selection activeCell="K35" sqref="K35"/>
    </sheetView>
  </sheetViews>
  <sheetFormatPr defaultColWidth="8.875" defaultRowHeight="15.75"/>
  <cols>
    <col min="1" max="10" width="8.875" style="0" customWidth="1"/>
    <col min="11" max="11" width="9.875" style="0" customWidth="1"/>
  </cols>
  <sheetData>
    <row r="1" spans="1:10" ht="15.75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1" ht="31.5">
      <c r="A2" s="3" t="s">
        <v>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11" t="s">
        <v>39</v>
      </c>
    </row>
    <row r="3" spans="1:12" ht="15.75">
      <c r="A3" s="1">
        <v>0.38958333333333334</v>
      </c>
      <c r="B3" s="2">
        <v>1</v>
      </c>
      <c r="C3" s="2">
        <v>3076</v>
      </c>
      <c r="D3" s="2">
        <v>1957</v>
      </c>
      <c r="E3" s="2">
        <v>2211</v>
      </c>
      <c r="F3" s="2">
        <v>2216</v>
      </c>
      <c r="G3" s="2">
        <v>2669</v>
      </c>
      <c r="H3" s="2">
        <v>3086</v>
      </c>
      <c r="I3" s="2">
        <v>1</v>
      </c>
      <c r="J3" s="2">
        <v>1</v>
      </c>
      <c r="K3" s="12"/>
      <c r="L3" t="s">
        <v>41</v>
      </c>
    </row>
    <row r="4" spans="1:12" ht="15.75">
      <c r="A4" s="1">
        <f>(A5-A3)/2+A3</f>
        <v>0.41180555555555554</v>
      </c>
      <c r="B4" s="2">
        <v>2</v>
      </c>
      <c r="C4" s="2">
        <v>2230</v>
      </c>
      <c r="D4" s="2">
        <v>1954</v>
      </c>
      <c r="E4" s="2">
        <v>3385</v>
      </c>
      <c r="F4" s="2">
        <v>3339</v>
      </c>
      <c r="G4" s="2">
        <v>3316</v>
      </c>
      <c r="H4" s="2">
        <v>3211</v>
      </c>
      <c r="I4" s="2">
        <v>1</v>
      </c>
      <c r="J4" s="2">
        <v>0</v>
      </c>
      <c r="K4" s="14">
        <f>A4-A3</f>
        <v>0.0222222222222222</v>
      </c>
      <c r="L4" s="14"/>
    </row>
    <row r="5" spans="1:12" ht="15.75">
      <c r="A5" s="1">
        <v>0.43402777777777773</v>
      </c>
      <c r="B5" s="2">
        <v>3</v>
      </c>
      <c r="C5" s="2">
        <v>1580</v>
      </c>
      <c r="D5" s="2">
        <v>1662</v>
      </c>
      <c r="E5" s="2">
        <v>1657</v>
      </c>
      <c r="F5" s="2">
        <v>3065</v>
      </c>
      <c r="G5" s="2">
        <v>1949</v>
      </c>
      <c r="H5" s="2">
        <v>2630</v>
      </c>
      <c r="I5" s="2">
        <v>0</v>
      </c>
      <c r="J5" s="2">
        <v>4</v>
      </c>
      <c r="K5" s="14">
        <f aca="true" t="shared" si="0" ref="K5:K33">A5-A4</f>
        <v>0.0222222222222222</v>
      </c>
      <c r="L5" s="14"/>
    </row>
    <row r="6" spans="1:12" ht="15.75">
      <c r="A6" s="1">
        <v>0.4604166666666667</v>
      </c>
      <c r="B6" s="2">
        <v>4</v>
      </c>
      <c r="C6" s="2">
        <v>1952</v>
      </c>
      <c r="D6" s="2">
        <v>1943</v>
      </c>
      <c r="E6" s="2">
        <v>3383</v>
      </c>
      <c r="F6" s="2">
        <v>2213</v>
      </c>
      <c r="G6" s="2">
        <v>2215</v>
      </c>
      <c r="H6" s="2">
        <v>1574</v>
      </c>
      <c r="I6" s="2">
        <v>0</v>
      </c>
      <c r="J6" s="2">
        <v>0</v>
      </c>
      <c r="K6" s="14">
        <f t="shared" si="0"/>
        <v>0.02638888888888896</v>
      </c>
      <c r="L6" s="14"/>
    </row>
    <row r="7" spans="1:12" ht="15.75">
      <c r="A7" s="1">
        <v>0.4666666666666666</v>
      </c>
      <c r="B7" s="2">
        <v>5</v>
      </c>
      <c r="C7" s="2">
        <v>3052</v>
      </c>
      <c r="D7" s="2">
        <v>2214</v>
      </c>
      <c r="E7" s="2">
        <v>3351</v>
      </c>
      <c r="F7" s="2">
        <v>1946</v>
      </c>
      <c r="G7" s="2">
        <v>3088</v>
      </c>
      <c r="H7" s="2">
        <v>1937</v>
      </c>
      <c r="I7" s="2">
        <v>0</v>
      </c>
      <c r="J7" s="2">
        <v>1</v>
      </c>
      <c r="K7" s="14">
        <f t="shared" si="0"/>
        <v>0.006249999999999922</v>
      </c>
      <c r="L7" s="14"/>
    </row>
    <row r="8" spans="1:12" ht="15.75">
      <c r="A8" s="1">
        <v>0.4791666666666667</v>
      </c>
      <c r="B8" s="2">
        <v>6</v>
      </c>
      <c r="C8" s="2">
        <v>1836</v>
      </c>
      <c r="D8" s="2">
        <v>3063</v>
      </c>
      <c r="E8" s="2">
        <v>1690</v>
      </c>
      <c r="F8" s="2">
        <v>3083</v>
      </c>
      <c r="G8" s="2">
        <v>3084</v>
      </c>
      <c r="H8" s="2">
        <v>1955</v>
      </c>
      <c r="I8" s="2">
        <v>1</v>
      </c>
      <c r="J8" s="2">
        <v>0</v>
      </c>
      <c r="K8" s="14">
        <f t="shared" si="0"/>
        <v>0.012500000000000067</v>
      </c>
      <c r="L8" s="14"/>
    </row>
    <row r="9" spans="1:12" ht="15.75">
      <c r="A9" s="1">
        <v>0.48541666666666666</v>
      </c>
      <c r="B9" s="2">
        <v>7</v>
      </c>
      <c r="C9" s="2">
        <v>3358</v>
      </c>
      <c r="D9" s="2">
        <v>2231</v>
      </c>
      <c r="E9" s="2">
        <v>2212</v>
      </c>
      <c r="F9" s="2">
        <v>2672</v>
      </c>
      <c r="G9" s="2">
        <v>3087</v>
      </c>
      <c r="H9" s="2">
        <v>3089</v>
      </c>
      <c r="I9" s="2">
        <v>0</v>
      </c>
      <c r="J9" s="2">
        <v>3</v>
      </c>
      <c r="K9" s="14">
        <f t="shared" si="0"/>
        <v>0.006249999999999978</v>
      </c>
      <c r="L9" s="14"/>
    </row>
    <row r="10" spans="1:12" ht="15.75">
      <c r="A10" s="1">
        <v>0.49583333333333335</v>
      </c>
      <c r="B10" s="2">
        <v>8</v>
      </c>
      <c r="C10" s="2">
        <v>3034</v>
      </c>
      <c r="D10" s="2">
        <v>3388</v>
      </c>
      <c r="E10" s="2">
        <v>3378</v>
      </c>
      <c r="F10" s="2">
        <v>3420</v>
      </c>
      <c r="G10" s="2">
        <v>3406</v>
      </c>
      <c r="H10" s="2">
        <v>1942</v>
      </c>
      <c r="I10" s="2">
        <v>0</v>
      </c>
      <c r="J10" s="2">
        <v>3</v>
      </c>
      <c r="K10" s="14">
        <f t="shared" si="0"/>
        <v>0.010416666666666685</v>
      </c>
      <c r="L10" s="14"/>
    </row>
    <row r="11" spans="1:12" ht="15.75">
      <c r="A11" s="1">
        <v>0.5111111111111112</v>
      </c>
      <c r="B11" s="2">
        <v>9</v>
      </c>
      <c r="C11" s="2">
        <v>1577</v>
      </c>
      <c r="D11" s="2">
        <v>1576</v>
      </c>
      <c r="E11" s="2">
        <v>1573</v>
      </c>
      <c r="F11" s="2">
        <v>1578</v>
      </c>
      <c r="G11" s="2">
        <v>1944</v>
      </c>
      <c r="H11" s="2">
        <v>3368</v>
      </c>
      <c r="I11" s="2">
        <v>2</v>
      </c>
      <c r="J11" s="2">
        <v>0</v>
      </c>
      <c r="K11" s="14">
        <f t="shared" si="0"/>
        <v>0.015277777777777835</v>
      </c>
      <c r="L11" s="14"/>
    </row>
    <row r="12" spans="1:12" ht="15.75">
      <c r="A12" s="1">
        <v>0.5194444444444445</v>
      </c>
      <c r="B12" s="2">
        <v>10</v>
      </c>
      <c r="C12" s="2">
        <v>3075</v>
      </c>
      <c r="D12" s="2">
        <v>1937</v>
      </c>
      <c r="E12" s="2">
        <v>3065</v>
      </c>
      <c r="F12" s="2">
        <v>2230</v>
      </c>
      <c r="G12" s="2">
        <v>1943</v>
      </c>
      <c r="H12" s="2">
        <v>3076</v>
      </c>
      <c r="I12" s="2">
        <v>3</v>
      </c>
      <c r="J12" s="2">
        <v>0</v>
      </c>
      <c r="K12" s="14">
        <f t="shared" si="0"/>
        <v>0.008333333333333304</v>
      </c>
      <c r="L12" s="14"/>
    </row>
    <row r="13" spans="1:12" ht="15.75">
      <c r="A13" s="1">
        <v>0.5256944444444445</v>
      </c>
      <c r="B13" s="2">
        <v>11</v>
      </c>
      <c r="C13" s="2">
        <v>1954</v>
      </c>
      <c r="D13" s="2">
        <v>2214</v>
      </c>
      <c r="E13" s="2">
        <v>2213</v>
      </c>
      <c r="F13" s="2">
        <v>3083</v>
      </c>
      <c r="G13" s="2">
        <v>2216</v>
      </c>
      <c r="H13" s="2">
        <v>1662</v>
      </c>
      <c r="I13" s="2">
        <v>2</v>
      </c>
      <c r="J13" s="2">
        <v>0</v>
      </c>
      <c r="K13" s="14">
        <f t="shared" si="0"/>
        <v>0.006249999999999978</v>
      </c>
      <c r="L13" s="14"/>
    </row>
    <row r="14" spans="1:11" ht="15.75">
      <c r="A14" s="1">
        <v>0.5381944444444444</v>
      </c>
      <c r="B14" s="2">
        <v>12</v>
      </c>
      <c r="C14" s="2">
        <v>3383</v>
      </c>
      <c r="D14" s="2">
        <v>3316</v>
      </c>
      <c r="E14" s="2">
        <v>2669</v>
      </c>
      <c r="F14" s="2">
        <v>2212</v>
      </c>
      <c r="G14" s="2">
        <v>3351</v>
      </c>
      <c r="H14" s="2">
        <v>1949</v>
      </c>
      <c r="I14" s="2">
        <v>4</v>
      </c>
      <c r="J14" s="2">
        <v>2</v>
      </c>
      <c r="K14" s="14">
        <f t="shared" si="0"/>
        <v>0.012499999999999956</v>
      </c>
    </row>
    <row r="15" spans="1:12" ht="15.75">
      <c r="A15" s="1">
        <v>0.5645833333333333</v>
      </c>
      <c r="B15" s="2">
        <v>13</v>
      </c>
      <c r="C15" s="2">
        <v>1952</v>
      </c>
      <c r="D15" s="2">
        <v>3063</v>
      </c>
      <c r="E15" s="2">
        <v>1942</v>
      </c>
      <c r="F15" s="2">
        <v>3358</v>
      </c>
      <c r="G15" s="2">
        <v>3339</v>
      </c>
      <c r="H15" s="2">
        <v>1946</v>
      </c>
      <c r="I15" s="2">
        <v>0</v>
      </c>
      <c r="J15" s="2">
        <v>2</v>
      </c>
      <c r="K15" s="14"/>
      <c r="L15" s="14" t="s">
        <v>46</v>
      </c>
    </row>
    <row r="16" spans="1:12" ht="15.75">
      <c r="A16" s="1">
        <v>0.5722222222222222</v>
      </c>
      <c r="B16" s="2">
        <v>14</v>
      </c>
      <c r="C16" s="2">
        <v>3406</v>
      </c>
      <c r="D16" s="2">
        <v>3211</v>
      </c>
      <c r="E16" s="2">
        <v>3084</v>
      </c>
      <c r="F16" s="2">
        <v>2231</v>
      </c>
      <c r="G16" s="2">
        <v>1573</v>
      </c>
      <c r="H16" s="2">
        <v>1957</v>
      </c>
      <c r="I16" s="2">
        <v>0</v>
      </c>
      <c r="J16" s="2">
        <v>2</v>
      </c>
      <c r="K16" s="14">
        <f t="shared" si="0"/>
        <v>0.007638888888888862</v>
      </c>
      <c r="L16" s="14"/>
    </row>
    <row r="17" spans="1:12" ht="15.75">
      <c r="A17" s="1">
        <v>0.5805555555555556</v>
      </c>
      <c r="B17" s="2">
        <v>15</v>
      </c>
      <c r="C17" s="2">
        <v>3086</v>
      </c>
      <c r="D17" s="2">
        <v>2630</v>
      </c>
      <c r="E17" s="2">
        <v>3034</v>
      </c>
      <c r="F17" s="2">
        <v>3089</v>
      </c>
      <c r="G17" s="2">
        <v>1955</v>
      </c>
      <c r="H17" s="2">
        <v>1576</v>
      </c>
      <c r="I17" s="2">
        <v>4</v>
      </c>
      <c r="J17" s="2">
        <v>0</v>
      </c>
      <c r="K17" s="14">
        <f t="shared" si="0"/>
        <v>0.008333333333333415</v>
      </c>
      <c r="L17" s="14"/>
    </row>
    <row r="18" spans="1:12" ht="15.75">
      <c r="A18" s="1">
        <v>0.5902777777777778</v>
      </c>
      <c r="B18" s="2">
        <v>16</v>
      </c>
      <c r="C18" s="2">
        <v>3385</v>
      </c>
      <c r="D18" s="2">
        <v>1690</v>
      </c>
      <c r="E18" s="2">
        <v>1580</v>
      </c>
      <c r="F18" s="2">
        <v>1577</v>
      </c>
      <c r="G18" s="2">
        <v>3378</v>
      </c>
      <c r="H18" s="2">
        <v>2215</v>
      </c>
      <c r="I18" s="2">
        <v>2</v>
      </c>
      <c r="J18" s="2">
        <v>2</v>
      </c>
      <c r="K18" s="14">
        <f t="shared" si="0"/>
        <v>0.009722222222222188</v>
      </c>
      <c r="L18" s="14"/>
    </row>
    <row r="19" spans="1:12" ht="15.75">
      <c r="A19" s="1">
        <v>0.6041666666666666</v>
      </c>
      <c r="B19" s="2">
        <v>17</v>
      </c>
      <c r="C19" s="2">
        <v>3388</v>
      </c>
      <c r="D19" s="2">
        <v>1578</v>
      </c>
      <c r="E19" s="2">
        <v>1574</v>
      </c>
      <c r="F19" s="2">
        <v>3052</v>
      </c>
      <c r="G19" s="2">
        <v>2211</v>
      </c>
      <c r="H19" s="2">
        <v>3087</v>
      </c>
      <c r="I19" s="2">
        <v>1</v>
      </c>
      <c r="J19" s="2">
        <v>0</v>
      </c>
      <c r="K19" s="14">
        <f t="shared" si="0"/>
        <v>0.01388888888888884</v>
      </c>
      <c r="L19" s="14"/>
    </row>
    <row r="20" spans="1:12" ht="15.75">
      <c r="A20" s="1">
        <v>0.6097222222222222</v>
      </c>
      <c r="B20" s="2">
        <v>18</v>
      </c>
      <c r="C20" s="2">
        <v>2672</v>
      </c>
      <c r="D20" s="2">
        <v>3420</v>
      </c>
      <c r="E20" s="2">
        <v>3088</v>
      </c>
      <c r="F20" s="2">
        <v>1836</v>
      </c>
      <c r="G20" s="2">
        <v>3368</v>
      </c>
      <c r="H20" s="2">
        <v>3075</v>
      </c>
      <c r="I20" s="2">
        <v>5</v>
      </c>
      <c r="J20" s="2">
        <v>2</v>
      </c>
      <c r="K20" s="14">
        <f t="shared" si="0"/>
        <v>0.005555555555555536</v>
      </c>
      <c r="L20" s="14"/>
    </row>
    <row r="21" spans="1:12" ht="15.75">
      <c r="A21" s="1">
        <v>0.6166666666666667</v>
      </c>
      <c r="B21" s="2">
        <v>2</v>
      </c>
      <c r="C21" s="2">
        <v>2230</v>
      </c>
      <c r="D21" s="2">
        <v>1954</v>
      </c>
      <c r="E21" s="2">
        <v>3385</v>
      </c>
      <c r="F21" s="2">
        <v>3339</v>
      </c>
      <c r="G21" s="2">
        <v>3316</v>
      </c>
      <c r="H21" s="2">
        <v>3211</v>
      </c>
      <c r="I21" s="2">
        <v>1</v>
      </c>
      <c r="J21" s="2">
        <v>0</v>
      </c>
      <c r="K21" s="14">
        <f t="shared" si="0"/>
        <v>0.006944444444444531</v>
      </c>
      <c r="L21" s="14" t="s">
        <v>45</v>
      </c>
    </row>
    <row r="22" spans="1:12" ht="15.75">
      <c r="A22" s="1">
        <v>0.6256944444444444</v>
      </c>
      <c r="B22" s="2">
        <v>19</v>
      </c>
      <c r="C22" s="2">
        <v>1657</v>
      </c>
      <c r="D22" s="2">
        <v>3339</v>
      </c>
      <c r="E22" s="2">
        <v>2669</v>
      </c>
      <c r="F22" s="2">
        <v>1944</v>
      </c>
      <c r="G22" s="2">
        <v>2213</v>
      </c>
      <c r="H22" s="2">
        <v>2231</v>
      </c>
      <c r="I22" s="2">
        <v>3</v>
      </c>
      <c r="J22" s="2">
        <v>0</v>
      </c>
      <c r="K22" s="14">
        <f t="shared" si="0"/>
        <v>0.009027777777777746</v>
      </c>
      <c r="L22" s="14"/>
    </row>
    <row r="23" spans="1:12" ht="15.75">
      <c r="A23" s="1">
        <v>0.6319444444444444</v>
      </c>
      <c r="B23" s="2">
        <v>20</v>
      </c>
      <c r="C23" s="2">
        <v>2212</v>
      </c>
      <c r="D23" s="2">
        <v>2230</v>
      </c>
      <c r="E23" s="2">
        <v>1573</v>
      </c>
      <c r="F23" s="2">
        <v>2630</v>
      </c>
      <c r="G23" s="2">
        <v>2214</v>
      </c>
      <c r="H23" s="2">
        <v>1942</v>
      </c>
      <c r="I23" s="2">
        <v>0</v>
      </c>
      <c r="J23" s="2">
        <v>2</v>
      </c>
      <c r="K23" s="14">
        <f t="shared" si="0"/>
        <v>0.006249999999999978</v>
      </c>
      <c r="L23" s="14"/>
    </row>
    <row r="24" spans="1:12" ht="15.75">
      <c r="A24" s="1">
        <v>0.6395833333333333</v>
      </c>
      <c r="B24" s="2">
        <v>21</v>
      </c>
      <c r="C24" s="2">
        <v>3406</v>
      </c>
      <c r="D24" s="2">
        <v>2216</v>
      </c>
      <c r="E24" s="2">
        <v>3316</v>
      </c>
      <c r="F24" s="2">
        <v>2215</v>
      </c>
      <c r="G24" s="2">
        <v>3063</v>
      </c>
      <c r="H24" s="2">
        <v>1576</v>
      </c>
      <c r="I24" s="2">
        <v>0</v>
      </c>
      <c r="J24" s="2">
        <v>1</v>
      </c>
      <c r="K24" s="14">
        <f t="shared" si="0"/>
        <v>0.007638888888888862</v>
      </c>
      <c r="L24" s="14"/>
    </row>
    <row r="25" spans="1:12" ht="15.75">
      <c r="A25" s="1">
        <v>0.6513888888888889</v>
      </c>
      <c r="B25" s="2">
        <v>22</v>
      </c>
      <c r="C25" s="2">
        <v>1943</v>
      </c>
      <c r="D25" s="2">
        <v>3358</v>
      </c>
      <c r="E25" s="2">
        <v>1955</v>
      </c>
      <c r="F25" s="2">
        <v>2211</v>
      </c>
      <c r="G25" s="2">
        <v>1954</v>
      </c>
      <c r="H25" s="2">
        <v>1580</v>
      </c>
      <c r="I25" s="2">
        <v>0</v>
      </c>
      <c r="J25" s="2">
        <v>1</v>
      </c>
      <c r="K25" s="14">
        <f t="shared" si="0"/>
        <v>0.011805555555555625</v>
      </c>
      <c r="L25" s="14"/>
    </row>
    <row r="26" spans="1:12" ht="15.75">
      <c r="A26" s="1">
        <v>0.6576388888888889</v>
      </c>
      <c r="B26" s="2">
        <v>23</v>
      </c>
      <c r="C26" s="2">
        <v>1578</v>
      </c>
      <c r="D26" s="2">
        <v>3086</v>
      </c>
      <c r="E26" s="2">
        <v>3383</v>
      </c>
      <c r="F26" s="2">
        <v>1836</v>
      </c>
      <c r="G26" s="2">
        <v>1937</v>
      </c>
      <c r="H26" s="2">
        <v>3385</v>
      </c>
      <c r="I26" s="2">
        <v>3</v>
      </c>
      <c r="J26" s="2">
        <v>1</v>
      </c>
      <c r="K26" s="14">
        <f t="shared" si="0"/>
        <v>0.006249999999999978</v>
      </c>
      <c r="L26" s="14"/>
    </row>
    <row r="27" spans="1:12" ht="15.75">
      <c r="A27" s="1">
        <v>0.6645833333333333</v>
      </c>
      <c r="B27" s="2">
        <v>24</v>
      </c>
      <c r="C27" s="2">
        <v>3388</v>
      </c>
      <c r="D27" s="2">
        <v>1690</v>
      </c>
      <c r="E27" s="2">
        <v>3076</v>
      </c>
      <c r="F27" s="2">
        <v>3088</v>
      </c>
      <c r="G27" s="2">
        <v>3089</v>
      </c>
      <c r="H27" s="2">
        <v>1657</v>
      </c>
      <c r="I27" s="2">
        <v>5</v>
      </c>
      <c r="J27" s="2">
        <v>1</v>
      </c>
      <c r="K27" s="14">
        <f t="shared" si="0"/>
        <v>0.00694444444444442</v>
      </c>
      <c r="L27" s="14"/>
    </row>
    <row r="28" spans="1:12" ht="15.75">
      <c r="A28" s="1">
        <v>0.6756944444444444</v>
      </c>
      <c r="B28" s="2">
        <v>25</v>
      </c>
      <c r="C28" s="2">
        <v>3211</v>
      </c>
      <c r="D28" s="2">
        <v>3087</v>
      </c>
      <c r="E28" s="2">
        <v>3034</v>
      </c>
      <c r="F28" s="2">
        <v>3075</v>
      </c>
      <c r="G28" s="2">
        <v>1952</v>
      </c>
      <c r="H28" s="2">
        <v>1949</v>
      </c>
      <c r="I28" s="2">
        <v>0</v>
      </c>
      <c r="J28" s="2">
        <v>2</v>
      </c>
      <c r="K28" s="14">
        <f t="shared" si="0"/>
        <v>0.011111111111111072</v>
      </c>
      <c r="L28" s="14"/>
    </row>
    <row r="29" spans="1:12" ht="15.75">
      <c r="A29" s="1">
        <v>0.6819444444444445</v>
      </c>
      <c r="B29" s="2">
        <v>26</v>
      </c>
      <c r="C29" s="2">
        <v>1662</v>
      </c>
      <c r="D29" s="2">
        <v>1944</v>
      </c>
      <c r="E29" s="2">
        <v>3378</v>
      </c>
      <c r="F29" s="2">
        <v>1957</v>
      </c>
      <c r="G29" s="2">
        <v>3052</v>
      </c>
      <c r="H29" s="2">
        <v>2672</v>
      </c>
      <c r="I29" s="2">
        <v>2</v>
      </c>
      <c r="J29" s="2">
        <v>5</v>
      </c>
      <c r="K29" s="14">
        <f t="shared" si="0"/>
        <v>0.006250000000000089</v>
      </c>
      <c r="L29" s="14"/>
    </row>
    <row r="30" spans="1:12" ht="15.75">
      <c r="A30" s="1">
        <f>(A31-A29)/2+A29</f>
        <v>0.6965277777777779</v>
      </c>
      <c r="B30" s="2">
        <v>27</v>
      </c>
      <c r="C30" s="2">
        <v>1946</v>
      </c>
      <c r="D30" s="2">
        <v>1574</v>
      </c>
      <c r="E30" s="2">
        <v>3083</v>
      </c>
      <c r="F30" s="2">
        <v>1577</v>
      </c>
      <c r="G30" s="2">
        <v>3420</v>
      </c>
      <c r="H30" s="2">
        <v>3065</v>
      </c>
      <c r="I30" s="2">
        <v>0</v>
      </c>
      <c r="J30" s="2">
        <v>0</v>
      </c>
      <c r="K30" s="14">
        <f t="shared" si="0"/>
        <v>0.014583333333333393</v>
      </c>
      <c r="L30" s="14"/>
    </row>
    <row r="31" spans="1:12" ht="15.75">
      <c r="A31" s="1">
        <v>0.7111111111111111</v>
      </c>
      <c r="B31" s="2">
        <v>28</v>
      </c>
      <c r="C31" s="2">
        <v>3351</v>
      </c>
      <c r="D31" s="2">
        <v>3368</v>
      </c>
      <c r="E31" s="2">
        <v>2215</v>
      </c>
      <c r="F31" s="2">
        <v>3084</v>
      </c>
      <c r="G31" s="2">
        <v>3086</v>
      </c>
      <c r="H31" s="2">
        <v>1942</v>
      </c>
      <c r="I31" s="2">
        <v>3</v>
      </c>
      <c r="J31" s="2">
        <v>1</v>
      </c>
      <c r="K31" s="14">
        <f t="shared" si="0"/>
        <v>0.014583333333333282</v>
      </c>
      <c r="L31" s="14"/>
    </row>
    <row r="32" spans="1:12" ht="15.75">
      <c r="A32" s="1">
        <v>0.7208333333333333</v>
      </c>
      <c r="B32" s="2">
        <v>37</v>
      </c>
      <c r="C32" s="2">
        <v>3420</v>
      </c>
      <c r="D32" s="2">
        <v>3052</v>
      </c>
      <c r="E32" s="2">
        <v>2212</v>
      </c>
      <c r="F32" s="2">
        <v>3084</v>
      </c>
      <c r="G32" s="2">
        <v>1952</v>
      </c>
      <c r="H32" s="2">
        <v>2630</v>
      </c>
      <c r="I32" s="2">
        <v>1</v>
      </c>
      <c r="J32" s="2">
        <v>2</v>
      </c>
      <c r="K32" s="14">
        <f t="shared" si="0"/>
        <v>0.009722222222222188</v>
      </c>
      <c r="L32" s="14"/>
    </row>
    <row r="33" spans="1:12" ht="15.75">
      <c r="A33" s="1">
        <v>0.7416666666666667</v>
      </c>
      <c r="B33" s="2">
        <v>27</v>
      </c>
      <c r="C33" s="2">
        <v>1946</v>
      </c>
      <c r="D33" s="2">
        <v>1574</v>
      </c>
      <c r="E33" s="2">
        <v>3083</v>
      </c>
      <c r="F33" s="2">
        <v>1577</v>
      </c>
      <c r="G33" s="2">
        <v>3420</v>
      </c>
      <c r="H33" s="2">
        <v>3065</v>
      </c>
      <c r="I33" s="2">
        <v>0</v>
      </c>
      <c r="J33" s="2">
        <v>0</v>
      </c>
      <c r="K33" s="14">
        <f t="shared" si="0"/>
        <v>0.02083333333333337</v>
      </c>
      <c r="L33" s="14" t="s">
        <v>45</v>
      </c>
    </row>
    <row r="34" spans="1:12" ht="15.75">
      <c r="A34" s="1"/>
      <c r="B34" s="2"/>
      <c r="C34" s="2"/>
      <c r="D34" s="2"/>
      <c r="E34" s="2"/>
      <c r="F34" s="2"/>
      <c r="G34" t="s">
        <v>128</v>
      </c>
      <c r="I34">
        <f>SUM(I3:I33)</f>
        <v>44</v>
      </c>
      <c r="J34">
        <f>SUM(J3:J33)</f>
        <v>38</v>
      </c>
      <c r="K34" s="14"/>
      <c r="L34" s="14">
        <f>(SUM(K4:K32))/(B32-3)</f>
        <v>0.008966503267973856</v>
      </c>
    </row>
    <row r="35" spans="1:11" ht="15.75">
      <c r="A35" s="5"/>
      <c r="G35" t="s">
        <v>129</v>
      </c>
      <c r="J35">
        <f>(I34+J34)/(33-2)/2</f>
        <v>1.3225806451612903</v>
      </c>
      <c r="K35" s="14"/>
    </row>
    <row r="36" spans="1:11" ht="15.75" customHeight="1">
      <c r="A36" s="117" t="s">
        <v>3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</row>
    <row r="37" spans="1:11" ht="31.5">
      <c r="A37" s="3" t="s">
        <v>4</v>
      </c>
      <c r="B37" s="3" t="s">
        <v>5</v>
      </c>
      <c r="C37" s="3" t="s">
        <v>6</v>
      </c>
      <c r="D37" s="3" t="s">
        <v>7</v>
      </c>
      <c r="E37" s="3" t="s">
        <v>8</v>
      </c>
      <c r="F37" s="3" t="s">
        <v>9</v>
      </c>
      <c r="G37" s="3" t="s">
        <v>10</v>
      </c>
      <c r="H37" s="3" t="s">
        <v>11</v>
      </c>
      <c r="I37" s="3" t="s">
        <v>12</v>
      </c>
      <c r="J37" s="3" t="s">
        <v>13</v>
      </c>
      <c r="K37" s="3" t="s">
        <v>14</v>
      </c>
    </row>
    <row r="38" spans="1:11" ht="15.75">
      <c r="A38" s="1">
        <v>0.7930555555555556</v>
      </c>
      <c r="B38" s="4" t="s">
        <v>15</v>
      </c>
      <c r="C38" s="2">
        <v>1</v>
      </c>
      <c r="D38" s="2">
        <v>3088</v>
      </c>
      <c r="E38" s="2">
        <v>3065</v>
      </c>
      <c r="F38" s="2">
        <v>2672</v>
      </c>
      <c r="G38" s="2">
        <v>3420</v>
      </c>
      <c r="H38" s="2">
        <v>1942</v>
      </c>
      <c r="I38" s="2">
        <v>3084</v>
      </c>
      <c r="J38" s="2">
        <v>1</v>
      </c>
      <c r="K38" s="2">
        <v>0</v>
      </c>
    </row>
    <row r="39" spans="1:11" ht="15.75">
      <c r="A39" s="1">
        <v>0.80625</v>
      </c>
      <c r="B39" s="4" t="s">
        <v>16</v>
      </c>
      <c r="C39" s="2">
        <v>2</v>
      </c>
      <c r="D39" s="2">
        <v>3358</v>
      </c>
      <c r="E39" s="2">
        <v>3034</v>
      </c>
      <c r="F39" s="2">
        <v>3086</v>
      </c>
      <c r="G39" s="2">
        <v>1957</v>
      </c>
      <c r="H39" s="2">
        <v>1937</v>
      </c>
      <c r="I39" s="2">
        <v>3075</v>
      </c>
      <c r="J39" s="2">
        <v>1</v>
      </c>
      <c r="K39" s="2">
        <v>2</v>
      </c>
    </row>
    <row r="40" spans="1:11" ht="15.75">
      <c r="A40" s="1">
        <v>0.8118055555555556</v>
      </c>
      <c r="B40" s="4" t="s">
        <v>17</v>
      </c>
      <c r="C40" s="2">
        <v>3</v>
      </c>
      <c r="D40" s="2">
        <v>1657</v>
      </c>
      <c r="E40" s="2">
        <v>2669</v>
      </c>
      <c r="F40" s="2">
        <v>2630</v>
      </c>
      <c r="G40" s="2">
        <v>1954</v>
      </c>
      <c r="H40" s="2">
        <v>2213</v>
      </c>
      <c r="I40" s="2">
        <v>1836</v>
      </c>
      <c r="J40" s="2">
        <v>7</v>
      </c>
      <c r="K40" s="2">
        <v>1</v>
      </c>
    </row>
    <row r="41" spans="1:11" ht="15.75">
      <c r="A41" s="1">
        <v>0.8263888888888888</v>
      </c>
      <c r="B41" s="4" t="s">
        <v>18</v>
      </c>
      <c r="C41" s="2">
        <v>4</v>
      </c>
      <c r="D41" s="2">
        <v>1690</v>
      </c>
      <c r="E41" s="2">
        <v>2230</v>
      </c>
      <c r="F41" s="2">
        <v>2214</v>
      </c>
      <c r="G41" s="2">
        <v>3339</v>
      </c>
      <c r="H41" s="2">
        <v>3316</v>
      </c>
      <c r="I41" s="2">
        <v>3383</v>
      </c>
      <c r="J41" s="2">
        <v>2</v>
      </c>
      <c r="K41" s="2">
        <v>0</v>
      </c>
    </row>
    <row r="42" spans="1:11" ht="15.75">
      <c r="A42" s="1">
        <v>0.8333333333333334</v>
      </c>
      <c r="B42" s="4" t="s">
        <v>19</v>
      </c>
      <c r="C42" s="2">
        <v>5</v>
      </c>
      <c r="D42" s="2">
        <v>3065</v>
      </c>
      <c r="E42" s="2">
        <v>3088</v>
      </c>
      <c r="F42" s="2">
        <v>2672</v>
      </c>
      <c r="G42" s="2">
        <v>3420</v>
      </c>
      <c r="H42" s="2">
        <v>3084</v>
      </c>
      <c r="I42" s="2">
        <v>1942</v>
      </c>
      <c r="J42" s="2">
        <v>5</v>
      </c>
      <c r="K42" s="2">
        <v>1</v>
      </c>
    </row>
    <row r="43" spans="1:11" ht="15.75">
      <c r="A43" s="1">
        <v>0.8527777777777777</v>
      </c>
      <c r="B43" s="4" t="s">
        <v>24</v>
      </c>
      <c r="C43" s="2">
        <v>13</v>
      </c>
      <c r="D43" s="2">
        <v>3065</v>
      </c>
      <c r="E43" s="2">
        <v>2672</v>
      </c>
      <c r="F43" s="2">
        <v>3088</v>
      </c>
      <c r="G43" s="2">
        <v>1937</v>
      </c>
      <c r="H43" s="2">
        <v>1957</v>
      </c>
      <c r="I43" s="2">
        <v>3075</v>
      </c>
      <c r="J43" s="2">
        <v>5</v>
      </c>
      <c r="K43" s="2">
        <v>6</v>
      </c>
    </row>
    <row r="44" spans="1:11" ht="15.75">
      <c r="A44" s="1">
        <v>0.8645833333333334</v>
      </c>
      <c r="B44" s="4" t="s">
        <v>25</v>
      </c>
      <c r="C44" s="2">
        <v>14</v>
      </c>
      <c r="D44" s="2">
        <v>2630</v>
      </c>
      <c r="E44" s="2">
        <v>2669</v>
      </c>
      <c r="F44" s="2">
        <v>1657</v>
      </c>
      <c r="G44" s="2">
        <v>2230</v>
      </c>
      <c r="H44" s="2">
        <v>2214</v>
      </c>
      <c r="I44" s="2">
        <v>1690</v>
      </c>
      <c r="J44" s="2">
        <v>7</v>
      </c>
      <c r="K44" s="2">
        <v>3</v>
      </c>
    </row>
    <row r="45" spans="1:11" ht="15.75">
      <c r="A45" s="1">
        <v>0.8659722222222223</v>
      </c>
      <c r="B45" s="4" t="s">
        <v>26</v>
      </c>
      <c r="C45" s="2">
        <v>15</v>
      </c>
      <c r="D45" s="2">
        <v>3088</v>
      </c>
      <c r="E45" s="2">
        <v>2672</v>
      </c>
      <c r="F45" s="2">
        <v>3065</v>
      </c>
      <c r="G45" s="2">
        <v>1957</v>
      </c>
      <c r="H45" s="2">
        <v>1937</v>
      </c>
      <c r="I45" s="2">
        <v>3075</v>
      </c>
      <c r="J45" s="2">
        <v>5</v>
      </c>
      <c r="K45" s="2">
        <v>6</v>
      </c>
    </row>
    <row r="46" spans="1:11" ht="15.75">
      <c r="A46" s="1">
        <v>0.8666666666666667</v>
      </c>
      <c r="B46" s="4" t="s">
        <v>27</v>
      </c>
      <c r="C46" s="2">
        <v>16</v>
      </c>
      <c r="D46" s="2">
        <v>2669</v>
      </c>
      <c r="E46" s="2">
        <v>1657</v>
      </c>
      <c r="F46" s="2">
        <v>2630</v>
      </c>
      <c r="G46" s="2">
        <v>2214</v>
      </c>
      <c r="H46" s="2">
        <v>1690</v>
      </c>
      <c r="I46" s="2">
        <v>2230</v>
      </c>
      <c r="J46" s="2">
        <v>7</v>
      </c>
      <c r="K46" s="2">
        <v>4</v>
      </c>
    </row>
    <row r="47" spans="1:11" ht="15.75">
      <c r="A47" s="1">
        <v>0.8944444444444444</v>
      </c>
      <c r="B47" s="4" t="s">
        <v>29</v>
      </c>
      <c r="C47" s="2">
        <v>19</v>
      </c>
      <c r="D47" s="2">
        <v>1937</v>
      </c>
      <c r="E47" s="2">
        <v>3075</v>
      </c>
      <c r="F47" s="2">
        <v>1957</v>
      </c>
      <c r="G47" s="2">
        <v>2630</v>
      </c>
      <c r="H47" s="2">
        <v>1657</v>
      </c>
      <c r="I47" s="2">
        <v>2669</v>
      </c>
      <c r="J47" s="2">
        <v>1</v>
      </c>
      <c r="K47" s="2">
        <v>4</v>
      </c>
    </row>
    <row r="48" spans="1:11" ht="15.75">
      <c r="A48" s="1">
        <v>0.8979166666666667</v>
      </c>
      <c r="B48" s="4" t="s">
        <v>30</v>
      </c>
      <c r="C48" s="2">
        <v>20</v>
      </c>
      <c r="D48" s="2">
        <v>1937</v>
      </c>
      <c r="E48" s="2">
        <v>3075</v>
      </c>
      <c r="F48" s="2">
        <v>1957</v>
      </c>
      <c r="G48" s="2">
        <v>2669</v>
      </c>
      <c r="H48" s="2">
        <v>2630</v>
      </c>
      <c r="I48" s="2">
        <v>1657</v>
      </c>
      <c r="J48" s="2">
        <v>0</v>
      </c>
      <c r="K48" s="2">
        <v>1</v>
      </c>
    </row>
    <row r="49" spans="8:11" ht="15.75">
      <c r="H49" t="s">
        <v>128</v>
      </c>
      <c r="J49">
        <f>SUM(J38:J48)</f>
        <v>41</v>
      </c>
      <c r="K49" s="32">
        <f>SUM(K38:K48)</f>
        <v>28</v>
      </c>
    </row>
    <row r="50" spans="8:11" ht="15.75">
      <c r="H50" t="s">
        <v>129</v>
      </c>
      <c r="K50">
        <f>(J49+K49)/(48-37)/2</f>
        <v>3.1363636363636362</v>
      </c>
    </row>
  </sheetData>
  <sheetProtection/>
  <mergeCells count="2">
    <mergeCell ref="A36:K36"/>
    <mergeCell ref="A1:J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06"/>
  <sheetViews>
    <sheetView zoomScalePageLayoutView="0" workbookViewId="0" topLeftCell="A73">
      <selection activeCell="K88" sqref="K88"/>
    </sheetView>
  </sheetViews>
  <sheetFormatPr defaultColWidth="8.875" defaultRowHeight="15.75"/>
  <sheetData>
    <row r="1" spans="1:10" ht="15.75" customHeight="1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1" ht="31.5">
      <c r="A2" s="3" t="s">
        <v>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11" t="s">
        <v>39</v>
      </c>
    </row>
    <row r="3" spans="1:12" ht="15.75">
      <c r="A3" s="1">
        <v>0.39444444444444443</v>
      </c>
      <c r="B3" s="2">
        <v>1</v>
      </c>
      <c r="C3" s="2">
        <v>971</v>
      </c>
      <c r="D3" s="2">
        <v>2035</v>
      </c>
      <c r="E3" s="2">
        <v>1868</v>
      </c>
      <c r="F3" s="2">
        <v>1458</v>
      </c>
      <c r="G3" s="2">
        <v>2456</v>
      </c>
      <c r="H3" s="2">
        <v>3022</v>
      </c>
      <c r="I3" s="2">
        <v>8</v>
      </c>
      <c r="J3" s="2">
        <v>2</v>
      </c>
      <c r="L3" t="s">
        <v>41</v>
      </c>
    </row>
    <row r="4" spans="1:11" ht="15.75">
      <c r="A4" s="1">
        <v>0.40069444444444446</v>
      </c>
      <c r="B4" s="2">
        <v>2</v>
      </c>
      <c r="C4" s="2">
        <v>675</v>
      </c>
      <c r="D4" s="2">
        <v>852</v>
      </c>
      <c r="E4" s="2">
        <v>1351</v>
      </c>
      <c r="F4" s="2">
        <v>1072</v>
      </c>
      <c r="G4" s="2">
        <v>2159</v>
      </c>
      <c r="H4" s="2">
        <v>2489</v>
      </c>
      <c r="I4" s="2">
        <v>1</v>
      </c>
      <c r="J4" s="2">
        <v>0</v>
      </c>
      <c r="K4" s="14">
        <f aca="true" t="shared" si="0" ref="K4:K67">A4-A3</f>
        <v>0.006250000000000033</v>
      </c>
    </row>
    <row r="5" spans="1:11" ht="15.75">
      <c r="A5" s="1">
        <v>0.40625</v>
      </c>
      <c r="B5" s="2">
        <v>3</v>
      </c>
      <c r="C5" s="2">
        <v>115</v>
      </c>
      <c r="D5" s="2">
        <v>100</v>
      </c>
      <c r="E5" s="2">
        <v>649</v>
      </c>
      <c r="F5" s="2">
        <v>701</v>
      </c>
      <c r="G5" s="2">
        <v>3156</v>
      </c>
      <c r="H5" s="2">
        <v>751</v>
      </c>
      <c r="I5" s="2">
        <v>4</v>
      </c>
      <c r="J5" s="2">
        <v>1</v>
      </c>
      <c r="K5" s="14">
        <f t="shared" si="0"/>
        <v>0.005555555555555536</v>
      </c>
    </row>
    <row r="6" spans="1:11" ht="15.75">
      <c r="A6" s="1">
        <v>0.41041666666666665</v>
      </c>
      <c r="B6" s="2">
        <v>4</v>
      </c>
      <c r="C6" s="2">
        <v>670</v>
      </c>
      <c r="D6" s="2">
        <v>1280</v>
      </c>
      <c r="E6" s="2">
        <v>1967</v>
      </c>
      <c r="F6" s="2">
        <v>1834</v>
      </c>
      <c r="G6" s="2">
        <v>2628</v>
      </c>
      <c r="H6" s="2">
        <v>2135</v>
      </c>
      <c r="I6" s="2">
        <v>0</v>
      </c>
      <c r="J6" s="2">
        <v>0</v>
      </c>
      <c r="K6" s="14">
        <f t="shared" si="0"/>
        <v>0.004166666666666652</v>
      </c>
    </row>
    <row r="7" spans="1:11" ht="15.75">
      <c r="A7" s="1">
        <v>0.4166666666666667</v>
      </c>
      <c r="B7" s="2">
        <v>5</v>
      </c>
      <c r="C7" s="2">
        <v>1700</v>
      </c>
      <c r="D7" s="2">
        <v>3129</v>
      </c>
      <c r="E7" s="2">
        <v>254</v>
      </c>
      <c r="F7" s="2">
        <v>3256</v>
      </c>
      <c r="G7" s="2">
        <v>2367</v>
      </c>
      <c r="H7" s="2">
        <v>8</v>
      </c>
      <c r="I7" s="2">
        <v>12</v>
      </c>
      <c r="J7" s="2">
        <v>0</v>
      </c>
      <c r="K7" s="14">
        <f t="shared" si="0"/>
        <v>0.006250000000000033</v>
      </c>
    </row>
    <row r="8" spans="1:11" ht="15.75">
      <c r="A8" s="1">
        <v>0.42083333333333334</v>
      </c>
      <c r="B8" s="2">
        <v>6</v>
      </c>
      <c r="C8" s="2">
        <v>2854</v>
      </c>
      <c r="D8" s="2">
        <v>840</v>
      </c>
      <c r="E8" s="2">
        <v>256</v>
      </c>
      <c r="F8" s="2">
        <v>2473</v>
      </c>
      <c r="G8" s="2">
        <v>2813</v>
      </c>
      <c r="H8" s="2">
        <v>766</v>
      </c>
      <c r="I8" s="2">
        <v>2</v>
      </c>
      <c r="J8" s="2">
        <v>2</v>
      </c>
      <c r="K8" s="14">
        <f t="shared" si="0"/>
        <v>0.004166666666666652</v>
      </c>
    </row>
    <row r="9" spans="1:11" ht="15.75">
      <c r="A9" s="1">
        <v>0.4270833333333333</v>
      </c>
      <c r="B9" s="2">
        <v>7</v>
      </c>
      <c r="C9" s="2">
        <v>2144</v>
      </c>
      <c r="D9" s="2">
        <v>114</v>
      </c>
      <c r="E9" s="2">
        <v>192</v>
      </c>
      <c r="F9" s="2">
        <v>668</v>
      </c>
      <c r="G9" s="2">
        <v>295</v>
      </c>
      <c r="H9" s="2">
        <v>692</v>
      </c>
      <c r="I9" s="2">
        <v>5</v>
      </c>
      <c r="J9" s="2">
        <v>4</v>
      </c>
      <c r="K9" s="14">
        <f t="shared" si="0"/>
        <v>0.006249999999999978</v>
      </c>
    </row>
    <row r="10" spans="1:11" ht="15.75">
      <c r="A10" s="1">
        <v>0.43333333333333335</v>
      </c>
      <c r="B10" s="2">
        <v>8</v>
      </c>
      <c r="C10" s="2">
        <v>846</v>
      </c>
      <c r="D10" s="2">
        <v>253</v>
      </c>
      <c r="E10" s="2">
        <v>1323</v>
      </c>
      <c r="F10" s="2">
        <v>973</v>
      </c>
      <c r="G10" s="2">
        <v>1516</v>
      </c>
      <c r="H10" s="2">
        <v>604</v>
      </c>
      <c r="I10" s="2">
        <v>0</v>
      </c>
      <c r="J10" s="2">
        <v>8</v>
      </c>
      <c r="K10" s="14">
        <f t="shared" si="0"/>
        <v>0.006250000000000033</v>
      </c>
    </row>
    <row r="11" spans="1:11" ht="15.75">
      <c r="A11" s="1">
        <v>0.4375</v>
      </c>
      <c r="B11" s="2">
        <v>9</v>
      </c>
      <c r="C11" s="2">
        <v>581</v>
      </c>
      <c r="D11" s="2">
        <v>115</v>
      </c>
      <c r="E11" s="2">
        <v>701</v>
      </c>
      <c r="F11" s="2">
        <v>2643</v>
      </c>
      <c r="G11" s="2">
        <v>852</v>
      </c>
      <c r="H11" s="2">
        <v>2035</v>
      </c>
      <c r="I11" s="2">
        <v>3</v>
      </c>
      <c r="J11" s="2">
        <v>0</v>
      </c>
      <c r="K11" s="14">
        <f t="shared" si="0"/>
        <v>0.004166666666666652</v>
      </c>
    </row>
    <row r="12" spans="1:11" ht="15.75">
      <c r="A12" s="1">
        <v>0.44236111111111115</v>
      </c>
      <c r="B12" s="2">
        <v>10</v>
      </c>
      <c r="C12" s="2">
        <v>2854</v>
      </c>
      <c r="D12" s="2">
        <v>1967</v>
      </c>
      <c r="E12" s="2">
        <v>2489</v>
      </c>
      <c r="F12" s="2">
        <v>649</v>
      </c>
      <c r="G12" s="2">
        <v>1280</v>
      </c>
      <c r="H12" s="2">
        <v>840</v>
      </c>
      <c r="I12" s="2">
        <v>0</v>
      </c>
      <c r="J12" s="2">
        <v>3</v>
      </c>
      <c r="K12" s="14">
        <f t="shared" si="0"/>
        <v>0.004861111111111149</v>
      </c>
    </row>
    <row r="13" spans="1:11" ht="15.75">
      <c r="A13" s="1">
        <v>0.4465277777777778</v>
      </c>
      <c r="B13" s="2">
        <v>11</v>
      </c>
      <c r="C13" s="2">
        <v>295</v>
      </c>
      <c r="D13" s="2">
        <v>3256</v>
      </c>
      <c r="E13" s="2">
        <v>670</v>
      </c>
      <c r="F13" s="2">
        <v>3156</v>
      </c>
      <c r="G13" s="2">
        <v>971</v>
      </c>
      <c r="H13" s="2">
        <v>256</v>
      </c>
      <c r="I13" s="2">
        <v>8</v>
      </c>
      <c r="J13" s="2">
        <v>10</v>
      </c>
      <c r="K13" s="14">
        <f t="shared" si="0"/>
        <v>0.004166666666666652</v>
      </c>
    </row>
    <row r="14" spans="1:11" ht="15.75">
      <c r="A14" s="1">
        <v>0.45069444444444445</v>
      </c>
      <c r="B14" s="2">
        <v>12</v>
      </c>
      <c r="C14" s="2">
        <v>1351</v>
      </c>
      <c r="D14" s="2">
        <v>1458</v>
      </c>
      <c r="E14" s="2">
        <v>846</v>
      </c>
      <c r="F14" s="2">
        <v>668</v>
      </c>
      <c r="G14" s="2">
        <v>3129</v>
      </c>
      <c r="H14" s="2">
        <v>751</v>
      </c>
      <c r="I14" s="2">
        <v>4</v>
      </c>
      <c r="J14" s="2">
        <v>1</v>
      </c>
      <c r="K14" s="14">
        <f t="shared" si="0"/>
        <v>0.004166666666666652</v>
      </c>
    </row>
    <row r="15" spans="1:11" ht="15.75">
      <c r="A15" s="1">
        <v>0.45555555555555555</v>
      </c>
      <c r="B15" s="2">
        <v>13</v>
      </c>
      <c r="C15" s="2">
        <v>1072</v>
      </c>
      <c r="D15" s="2">
        <v>2643</v>
      </c>
      <c r="E15" s="2">
        <v>2628</v>
      </c>
      <c r="F15" s="2">
        <v>1700</v>
      </c>
      <c r="G15" s="2">
        <v>114</v>
      </c>
      <c r="H15" s="2">
        <v>973</v>
      </c>
      <c r="I15" s="2">
        <v>0</v>
      </c>
      <c r="J15" s="2">
        <v>4</v>
      </c>
      <c r="K15" s="14">
        <f t="shared" si="0"/>
        <v>0.004861111111111094</v>
      </c>
    </row>
    <row r="16" spans="1:11" ht="15.75">
      <c r="A16" s="1">
        <v>0.4597222222222222</v>
      </c>
      <c r="B16" s="2">
        <v>14</v>
      </c>
      <c r="C16" s="2">
        <v>100</v>
      </c>
      <c r="D16" s="2">
        <v>581</v>
      </c>
      <c r="E16" s="2">
        <v>675</v>
      </c>
      <c r="F16" s="2">
        <v>692</v>
      </c>
      <c r="G16" s="2">
        <v>1323</v>
      </c>
      <c r="H16" s="2">
        <v>1516</v>
      </c>
      <c r="I16" s="2">
        <v>4</v>
      </c>
      <c r="J16" s="2">
        <v>2</v>
      </c>
      <c r="K16" s="14">
        <f t="shared" si="0"/>
        <v>0.004166666666666652</v>
      </c>
    </row>
    <row r="17" spans="1:11" ht="15.75">
      <c r="A17" s="1">
        <v>0.46388888888888885</v>
      </c>
      <c r="B17" s="2">
        <v>15</v>
      </c>
      <c r="C17" s="2">
        <v>604</v>
      </c>
      <c r="D17" s="2">
        <v>8</v>
      </c>
      <c r="E17" s="2">
        <v>2144</v>
      </c>
      <c r="F17" s="2">
        <v>2473</v>
      </c>
      <c r="G17" s="2">
        <v>2135</v>
      </c>
      <c r="H17" s="2">
        <v>1868</v>
      </c>
      <c r="I17" s="2">
        <v>4</v>
      </c>
      <c r="J17" s="2">
        <v>3</v>
      </c>
      <c r="K17" s="14">
        <f t="shared" si="0"/>
        <v>0.004166666666666652</v>
      </c>
    </row>
    <row r="18" spans="1:11" ht="15.75">
      <c r="A18" s="1">
        <v>0.4680555555555555</v>
      </c>
      <c r="B18" s="2">
        <v>16</v>
      </c>
      <c r="C18" s="2">
        <v>254</v>
      </c>
      <c r="D18" s="2">
        <v>2456</v>
      </c>
      <c r="E18" s="2">
        <v>192</v>
      </c>
      <c r="F18" s="2">
        <v>3022</v>
      </c>
      <c r="G18" s="2">
        <v>1834</v>
      </c>
      <c r="H18" s="2">
        <v>766</v>
      </c>
      <c r="I18" s="2">
        <v>5</v>
      </c>
      <c r="J18" s="2">
        <v>0</v>
      </c>
      <c r="K18" s="14">
        <f t="shared" si="0"/>
        <v>0.004166666666666652</v>
      </c>
    </row>
    <row r="19" spans="1:11" ht="15.75">
      <c r="A19" s="1">
        <v>0.47361111111111115</v>
      </c>
      <c r="B19" s="2">
        <v>17</v>
      </c>
      <c r="C19" s="2">
        <v>2813</v>
      </c>
      <c r="D19" s="2">
        <v>2367</v>
      </c>
      <c r="E19" s="2">
        <v>114</v>
      </c>
      <c r="F19" s="2">
        <v>253</v>
      </c>
      <c r="G19" s="2">
        <v>2159</v>
      </c>
      <c r="H19" s="2">
        <v>1967</v>
      </c>
      <c r="I19" s="2">
        <v>3</v>
      </c>
      <c r="J19" s="2">
        <v>0</v>
      </c>
      <c r="K19" s="14">
        <f t="shared" si="0"/>
        <v>0.005555555555555647</v>
      </c>
    </row>
    <row r="20" spans="1:11" ht="15.75">
      <c r="A20" s="1">
        <v>0.4777777777777778</v>
      </c>
      <c r="B20" s="2">
        <v>18</v>
      </c>
      <c r="C20" s="2">
        <v>2643</v>
      </c>
      <c r="D20" s="2">
        <v>1351</v>
      </c>
      <c r="E20" s="2">
        <v>256</v>
      </c>
      <c r="F20" s="2">
        <v>846</v>
      </c>
      <c r="G20" s="2">
        <v>692</v>
      </c>
      <c r="H20" s="2">
        <v>649</v>
      </c>
      <c r="I20" s="2">
        <v>0</v>
      </c>
      <c r="J20" s="2">
        <v>2</v>
      </c>
      <c r="K20" s="14">
        <f t="shared" si="0"/>
        <v>0.004166666666666652</v>
      </c>
    </row>
    <row r="21" spans="1:11" ht="15.75">
      <c r="A21" s="1">
        <v>0.48194444444444445</v>
      </c>
      <c r="B21" s="2">
        <v>19</v>
      </c>
      <c r="C21" s="2">
        <v>1458</v>
      </c>
      <c r="D21" s="2">
        <v>1072</v>
      </c>
      <c r="E21" s="2">
        <v>1868</v>
      </c>
      <c r="F21" s="2">
        <v>100</v>
      </c>
      <c r="G21" s="2">
        <v>2854</v>
      </c>
      <c r="H21" s="2">
        <v>3256</v>
      </c>
      <c r="I21" s="2">
        <v>3</v>
      </c>
      <c r="J21" s="2">
        <v>3</v>
      </c>
      <c r="K21" s="14">
        <f t="shared" si="0"/>
        <v>0.004166666666666652</v>
      </c>
    </row>
    <row r="22" spans="1:11" ht="15.75">
      <c r="A22" s="1">
        <v>0.4861111111111111</v>
      </c>
      <c r="B22" s="2">
        <v>20</v>
      </c>
      <c r="C22" s="2">
        <v>766</v>
      </c>
      <c r="D22" s="2">
        <v>3156</v>
      </c>
      <c r="E22" s="2">
        <v>3129</v>
      </c>
      <c r="F22" s="2">
        <v>192</v>
      </c>
      <c r="G22" s="2">
        <v>973</v>
      </c>
      <c r="H22" s="2">
        <v>675</v>
      </c>
      <c r="I22" s="2">
        <v>3</v>
      </c>
      <c r="J22" s="2">
        <v>5</v>
      </c>
      <c r="K22" s="14">
        <f t="shared" si="0"/>
        <v>0.004166666666666652</v>
      </c>
    </row>
    <row r="23" spans="1:11" ht="15.75">
      <c r="A23" s="1">
        <v>0.4902777777777778</v>
      </c>
      <c r="B23" s="2">
        <v>21</v>
      </c>
      <c r="C23" s="2">
        <v>2035</v>
      </c>
      <c r="D23" s="2">
        <v>8</v>
      </c>
      <c r="E23" s="2">
        <v>1323</v>
      </c>
      <c r="F23" s="2">
        <v>2159</v>
      </c>
      <c r="G23" s="2">
        <v>2144</v>
      </c>
      <c r="H23" s="2">
        <v>2367</v>
      </c>
      <c r="I23" s="2">
        <v>4</v>
      </c>
      <c r="J23" s="2">
        <v>0</v>
      </c>
      <c r="K23" s="14">
        <f t="shared" si="0"/>
        <v>0.004166666666666707</v>
      </c>
    </row>
    <row r="24" spans="1:11" ht="15.75">
      <c r="A24" s="1">
        <v>0.49513888888888885</v>
      </c>
      <c r="B24" s="2">
        <v>22</v>
      </c>
      <c r="C24" s="2">
        <v>668</v>
      </c>
      <c r="D24" s="2">
        <v>1280</v>
      </c>
      <c r="E24" s="2">
        <v>2456</v>
      </c>
      <c r="F24" s="2">
        <v>581</v>
      </c>
      <c r="G24" s="2">
        <v>253</v>
      </c>
      <c r="H24" s="2">
        <v>604</v>
      </c>
      <c r="I24" s="2">
        <v>2</v>
      </c>
      <c r="J24" s="2">
        <v>1</v>
      </c>
      <c r="K24" s="14">
        <f t="shared" si="0"/>
        <v>0.004861111111111038</v>
      </c>
    </row>
    <row r="25" spans="1:11" ht="15.75">
      <c r="A25" s="1">
        <v>0.5006944444444444</v>
      </c>
      <c r="B25" s="2">
        <v>23</v>
      </c>
      <c r="C25" s="2">
        <v>1700</v>
      </c>
      <c r="D25" s="2">
        <v>3022</v>
      </c>
      <c r="E25" s="2">
        <v>751</v>
      </c>
      <c r="F25" s="2">
        <v>670</v>
      </c>
      <c r="G25" s="2">
        <v>852</v>
      </c>
      <c r="H25" s="2">
        <v>1834</v>
      </c>
      <c r="I25" s="2">
        <v>0</v>
      </c>
      <c r="J25" s="2">
        <v>2</v>
      </c>
      <c r="K25" s="14">
        <f t="shared" si="0"/>
        <v>0.005555555555555591</v>
      </c>
    </row>
    <row r="26" spans="1:12" ht="15.75">
      <c r="A26" s="1">
        <v>0.55</v>
      </c>
      <c r="B26" s="2">
        <v>24</v>
      </c>
      <c r="C26" s="2">
        <v>295</v>
      </c>
      <c r="D26" s="2">
        <v>254</v>
      </c>
      <c r="E26" s="2">
        <v>1516</v>
      </c>
      <c r="F26" s="2">
        <v>2628</v>
      </c>
      <c r="G26" s="2">
        <v>2813</v>
      </c>
      <c r="H26" s="2">
        <v>840</v>
      </c>
      <c r="I26" s="2">
        <v>5</v>
      </c>
      <c r="J26" s="2">
        <v>2</v>
      </c>
      <c r="K26" s="14"/>
      <c r="L26" t="s">
        <v>46</v>
      </c>
    </row>
    <row r="27" spans="1:11" ht="15.75">
      <c r="A27" s="1">
        <v>0.5569444444444445</v>
      </c>
      <c r="B27" s="2">
        <v>25</v>
      </c>
      <c r="C27" s="2">
        <v>701</v>
      </c>
      <c r="D27" s="2">
        <v>971</v>
      </c>
      <c r="E27" s="2">
        <v>2473</v>
      </c>
      <c r="F27" s="2">
        <v>2489</v>
      </c>
      <c r="G27" s="2">
        <v>2135</v>
      </c>
      <c r="H27" s="2">
        <v>115</v>
      </c>
      <c r="I27" s="2">
        <v>8</v>
      </c>
      <c r="J27" s="2">
        <v>2</v>
      </c>
      <c r="K27" s="14">
        <f t="shared" si="0"/>
        <v>0.00694444444444442</v>
      </c>
    </row>
    <row r="28" spans="1:11" ht="15.75">
      <c r="A28" s="1">
        <v>0.5618055555555556</v>
      </c>
      <c r="B28" s="2">
        <v>26</v>
      </c>
      <c r="C28" s="2">
        <v>2144</v>
      </c>
      <c r="D28" s="2">
        <v>1868</v>
      </c>
      <c r="E28" s="2">
        <v>668</v>
      </c>
      <c r="F28" s="2">
        <v>3129</v>
      </c>
      <c r="G28" s="2">
        <v>1967</v>
      </c>
      <c r="H28" s="2">
        <v>1072</v>
      </c>
      <c r="I28" s="2">
        <v>5</v>
      </c>
      <c r="J28" s="2">
        <v>3</v>
      </c>
      <c r="K28" s="14">
        <f t="shared" si="0"/>
        <v>0.004861111111111094</v>
      </c>
    </row>
    <row r="29" spans="1:11" ht="15.75">
      <c r="A29" s="1">
        <v>0.5694444444444444</v>
      </c>
      <c r="B29" s="2">
        <v>27</v>
      </c>
      <c r="C29" s="2">
        <v>3156</v>
      </c>
      <c r="D29" s="2">
        <v>2643</v>
      </c>
      <c r="E29" s="2">
        <v>8</v>
      </c>
      <c r="F29" s="2">
        <v>2854</v>
      </c>
      <c r="G29" s="2">
        <v>3022</v>
      </c>
      <c r="H29" s="2">
        <v>2367</v>
      </c>
      <c r="I29" s="2">
        <v>0</v>
      </c>
      <c r="J29" s="2">
        <v>2</v>
      </c>
      <c r="K29" s="14">
        <f t="shared" si="0"/>
        <v>0.007638888888888862</v>
      </c>
    </row>
    <row r="30" spans="1:11" ht="15.75">
      <c r="A30" s="1">
        <v>0.5722222222222222</v>
      </c>
      <c r="B30" s="2">
        <v>28</v>
      </c>
      <c r="C30" s="2">
        <v>973</v>
      </c>
      <c r="D30" s="2">
        <v>295</v>
      </c>
      <c r="E30" s="2">
        <v>2813</v>
      </c>
      <c r="F30" s="2">
        <v>751</v>
      </c>
      <c r="G30" s="2">
        <v>1351</v>
      </c>
      <c r="H30" s="2">
        <v>2456</v>
      </c>
      <c r="I30" s="2">
        <v>2</v>
      </c>
      <c r="J30" s="2">
        <v>3</v>
      </c>
      <c r="K30" s="14">
        <f t="shared" si="0"/>
        <v>0.002777777777777768</v>
      </c>
    </row>
    <row r="31" spans="1:11" ht="15.75">
      <c r="A31" s="1">
        <v>0.5756944444444444</v>
      </c>
      <c r="B31" s="2">
        <v>29</v>
      </c>
      <c r="C31" s="2">
        <v>604</v>
      </c>
      <c r="D31" s="2">
        <v>852</v>
      </c>
      <c r="E31" s="2">
        <v>2628</v>
      </c>
      <c r="F31" s="2">
        <v>846</v>
      </c>
      <c r="G31" s="2">
        <v>192</v>
      </c>
      <c r="H31" s="2">
        <v>256</v>
      </c>
      <c r="I31" s="2">
        <v>2</v>
      </c>
      <c r="J31" s="2">
        <v>9</v>
      </c>
      <c r="K31" s="14">
        <f t="shared" si="0"/>
        <v>0.00347222222222221</v>
      </c>
    </row>
    <row r="32" spans="1:11" ht="15.75">
      <c r="A32" s="1">
        <v>0.5805555555555556</v>
      </c>
      <c r="B32" s="2">
        <v>30</v>
      </c>
      <c r="C32" s="2">
        <v>115</v>
      </c>
      <c r="D32" s="2">
        <v>1834</v>
      </c>
      <c r="E32" s="2">
        <v>692</v>
      </c>
      <c r="F32" s="2">
        <v>2159</v>
      </c>
      <c r="G32" s="2">
        <v>2135</v>
      </c>
      <c r="H32" s="2">
        <v>1458</v>
      </c>
      <c r="I32" s="2">
        <v>4</v>
      </c>
      <c r="J32" s="2">
        <v>0</v>
      </c>
      <c r="K32" s="14">
        <f t="shared" si="0"/>
        <v>0.004861111111111205</v>
      </c>
    </row>
    <row r="33" spans="1:11" ht="15.75">
      <c r="A33" s="1">
        <v>0.5840277777777778</v>
      </c>
      <c r="B33" s="2">
        <v>31</v>
      </c>
      <c r="C33" s="2">
        <v>2489</v>
      </c>
      <c r="D33" s="2">
        <v>1700</v>
      </c>
      <c r="E33" s="2">
        <v>649</v>
      </c>
      <c r="F33" s="2">
        <v>2035</v>
      </c>
      <c r="G33" s="2">
        <v>1516</v>
      </c>
      <c r="H33" s="2">
        <v>100</v>
      </c>
      <c r="I33" s="2">
        <v>1</v>
      </c>
      <c r="J33" s="2">
        <v>3</v>
      </c>
      <c r="K33" s="14">
        <f t="shared" si="0"/>
        <v>0.00347222222222221</v>
      </c>
    </row>
    <row r="34" spans="1:11" ht="15.75">
      <c r="A34" s="1">
        <v>0.5881944444444445</v>
      </c>
      <c r="B34" s="2">
        <v>32</v>
      </c>
      <c r="C34" s="2">
        <v>253</v>
      </c>
      <c r="D34" s="2">
        <v>3256</v>
      </c>
      <c r="E34" s="2">
        <v>2473</v>
      </c>
      <c r="F34" s="2">
        <v>840</v>
      </c>
      <c r="G34" s="2">
        <v>675</v>
      </c>
      <c r="H34" s="2">
        <v>670</v>
      </c>
      <c r="I34" s="2">
        <v>2</v>
      </c>
      <c r="J34" s="2">
        <v>3</v>
      </c>
      <c r="K34" s="14">
        <f t="shared" si="0"/>
        <v>0.004166666666666652</v>
      </c>
    </row>
    <row r="35" spans="1:11" ht="15.75">
      <c r="A35" s="1">
        <v>0.5923611111111111</v>
      </c>
      <c r="B35" s="2">
        <v>33</v>
      </c>
      <c r="C35" s="2">
        <v>971</v>
      </c>
      <c r="D35" s="2">
        <v>114</v>
      </c>
      <c r="E35" s="2">
        <v>254</v>
      </c>
      <c r="F35" s="2">
        <v>1280</v>
      </c>
      <c r="G35" s="2">
        <v>701</v>
      </c>
      <c r="H35" s="2">
        <v>1323</v>
      </c>
      <c r="I35" s="2">
        <v>8</v>
      </c>
      <c r="J35" s="2">
        <v>6</v>
      </c>
      <c r="K35" s="14">
        <f t="shared" si="0"/>
        <v>0.004166666666666652</v>
      </c>
    </row>
    <row r="36" spans="1:11" ht="15.75">
      <c r="A36" s="1">
        <v>0.5958333333333333</v>
      </c>
      <c r="B36" s="2">
        <v>34</v>
      </c>
      <c r="C36" s="2">
        <v>581</v>
      </c>
      <c r="D36" s="2">
        <v>2144</v>
      </c>
      <c r="E36" s="2">
        <v>751</v>
      </c>
      <c r="F36" s="2">
        <v>766</v>
      </c>
      <c r="G36" s="2">
        <v>256</v>
      </c>
      <c r="H36" s="2">
        <v>2628</v>
      </c>
      <c r="I36" s="2">
        <v>0</v>
      </c>
      <c r="J36" s="2">
        <v>0</v>
      </c>
      <c r="K36" s="14">
        <f t="shared" si="0"/>
        <v>0.00347222222222221</v>
      </c>
    </row>
    <row r="37" spans="1:11" ht="15.75">
      <c r="A37" s="1">
        <v>0.6013888888888889</v>
      </c>
      <c r="B37" s="2">
        <v>35</v>
      </c>
      <c r="C37" s="2">
        <v>604</v>
      </c>
      <c r="D37" s="2">
        <v>2367</v>
      </c>
      <c r="E37" s="2">
        <v>649</v>
      </c>
      <c r="F37" s="2">
        <v>1458</v>
      </c>
      <c r="G37" s="2">
        <v>973</v>
      </c>
      <c r="H37" s="2">
        <v>852</v>
      </c>
      <c r="I37" s="2">
        <v>2</v>
      </c>
      <c r="J37" s="2">
        <v>4</v>
      </c>
      <c r="K37" s="14">
        <f t="shared" si="0"/>
        <v>0.005555555555555536</v>
      </c>
    </row>
    <row r="38" spans="1:11" ht="15.75">
      <c r="A38" s="1">
        <v>0.6055555555555555</v>
      </c>
      <c r="B38" s="2">
        <v>36</v>
      </c>
      <c r="C38" s="2">
        <v>3256</v>
      </c>
      <c r="D38" s="2">
        <v>1516</v>
      </c>
      <c r="E38" s="2">
        <v>2135</v>
      </c>
      <c r="F38" s="2">
        <v>2456</v>
      </c>
      <c r="G38" s="2">
        <v>100</v>
      </c>
      <c r="H38" s="2">
        <v>1967</v>
      </c>
      <c r="I38" s="2">
        <v>6</v>
      </c>
      <c r="J38" s="2">
        <v>7</v>
      </c>
      <c r="K38" s="14">
        <f t="shared" si="0"/>
        <v>0.004166666666666652</v>
      </c>
    </row>
    <row r="39" spans="1:11" ht="15.75">
      <c r="A39" s="1">
        <v>0.6104166666666667</v>
      </c>
      <c r="B39" s="2">
        <v>37</v>
      </c>
      <c r="C39" s="2">
        <v>8</v>
      </c>
      <c r="D39" s="2">
        <v>2854</v>
      </c>
      <c r="E39" s="2">
        <v>1834</v>
      </c>
      <c r="F39" s="2">
        <v>701</v>
      </c>
      <c r="G39" s="2">
        <v>1351</v>
      </c>
      <c r="H39" s="2">
        <v>253</v>
      </c>
      <c r="I39" s="2">
        <v>5</v>
      </c>
      <c r="J39" s="2">
        <v>2</v>
      </c>
      <c r="K39" s="14">
        <f t="shared" si="0"/>
        <v>0.004861111111111205</v>
      </c>
    </row>
    <row r="40" spans="1:11" ht="15.75">
      <c r="A40" s="1">
        <v>0.6145833333333334</v>
      </c>
      <c r="B40" s="2">
        <v>38</v>
      </c>
      <c r="C40" s="2">
        <v>670</v>
      </c>
      <c r="D40" s="2">
        <v>3129</v>
      </c>
      <c r="E40" s="2">
        <v>192</v>
      </c>
      <c r="F40" s="2">
        <v>1323</v>
      </c>
      <c r="G40" s="2">
        <v>1072</v>
      </c>
      <c r="H40" s="2">
        <v>115</v>
      </c>
      <c r="I40" s="2">
        <v>4</v>
      </c>
      <c r="J40" s="2">
        <v>3</v>
      </c>
      <c r="K40" s="14">
        <f t="shared" si="0"/>
        <v>0.004166666666666652</v>
      </c>
    </row>
    <row r="41" spans="1:11" ht="15.75">
      <c r="A41" s="1">
        <v>0.61875</v>
      </c>
      <c r="B41" s="2">
        <v>39</v>
      </c>
      <c r="C41" s="2">
        <v>3022</v>
      </c>
      <c r="D41" s="2">
        <v>2473</v>
      </c>
      <c r="E41" s="2">
        <v>1280</v>
      </c>
      <c r="F41" s="2">
        <v>766</v>
      </c>
      <c r="G41" s="2">
        <v>1700</v>
      </c>
      <c r="H41" s="2">
        <v>692</v>
      </c>
      <c r="I41" s="2">
        <v>2</v>
      </c>
      <c r="J41" s="2">
        <v>0</v>
      </c>
      <c r="K41" s="14">
        <f t="shared" si="0"/>
        <v>0.004166666666666652</v>
      </c>
    </row>
    <row r="42" spans="1:11" ht="15.75">
      <c r="A42" s="1">
        <v>0.6229166666666667</v>
      </c>
      <c r="B42" s="2">
        <v>40</v>
      </c>
      <c r="C42" s="2">
        <v>675</v>
      </c>
      <c r="D42" s="2">
        <v>2035</v>
      </c>
      <c r="E42" s="2">
        <v>295</v>
      </c>
      <c r="F42" s="2">
        <v>254</v>
      </c>
      <c r="G42" s="2">
        <v>846</v>
      </c>
      <c r="H42" s="2">
        <v>1868</v>
      </c>
      <c r="I42" s="2">
        <v>0</v>
      </c>
      <c r="J42" s="2">
        <v>9</v>
      </c>
      <c r="K42" s="14">
        <f t="shared" si="0"/>
        <v>0.004166666666666652</v>
      </c>
    </row>
    <row r="43" spans="1:11" ht="15.75">
      <c r="A43" s="1">
        <v>0.6284722222222222</v>
      </c>
      <c r="B43" s="2">
        <v>41</v>
      </c>
      <c r="C43" s="2">
        <v>971</v>
      </c>
      <c r="D43" s="2">
        <v>2159</v>
      </c>
      <c r="E43" s="2">
        <v>2643</v>
      </c>
      <c r="F43" s="2">
        <v>840</v>
      </c>
      <c r="G43" s="2">
        <v>3156</v>
      </c>
      <c r="H43" s="2">
        <v>668</v>
      </c>
      <c r="I43" s="2">
        <v>6</v>
      </c>
      <c r="J43" s="2">
        <v>0</v>
      </c>
      <c r="K43" s="14">
        <f t="shared" si="0"/>
        <v>0.005555555555555536</v>
      </c>
    </row>
    <row r="44" spans="1:11" ht="15.75">
      <c r="A44" s="1">
        <v>0.6326388888888889</v>
      </c>
      <c r="B44" s="2">
        <v>42</v>
      </c>
      <c r="C44" s="2">
        <v>2489</v>
      </c>
      <c r="D44" s="2">
        <v>2813</v>
      </c>
      <c r="E44" s="2">
        <v>1458</v>
      </c>
      <c r="F44" s="2">
        <v>114</v>
      </c>
      <c r="G44" s="2">
        <v>581</v>
      </c>
      <c r="H44" s="2">
        <v>8</v>
      </c>
      <c r="I44" s="2">
        <v>2</v>
      </c>
      <c r="J44" s="2">
        <v>4</v>
      </c>
      <c r="K44" s="14">
        <f t="shared" si="0"/>
        <v>0.004166666666666652</v>
      </c>
    </row>
    <row r="45" spans="1:11" ht="15.75">
      <c r="A45" s="1">
        <v>0.6368055555555555</v>
      </c>
      <c r="B45" s="2">
        <v>43</v>
      </c>
      <c r="C45" s="2">
        <v>692</v>
      </c>
      <c r="D45" s="2">
        <v>256</v>
      </c>
      <c r="E45" s="2">
        <v>3022</v>
      </c>
      <c r="F45" s="2">
        <v>1516</v>
      </c>
      <c r="G45" s="2">
        <v>701</v>
      </c>
      <c r="H45" s="2">
        <v>1072</v>
      </c>
      <c r="I45" s="2">
        <v>0</v>
      </c>
      <c r="J45" s="2">
        <v>1</v>
      </c>
      <c r="K45" s="14">
        <f t="shared" si="0"/>
        <v>0.004166666666666652</v>
      </c>
    </row>
    <row r="46" spans="1:11" ht="15.75">
      <c r="A46" s="1">
        <v>0.6402777777777778</v>
      </c>
      <c r="B46" s="2">
        <v>44</v>
      </c>
      <c r="C46" s="2">
        <v>254</v>
      </c>
      <c r="D46" s="2">
        <v>2473</v>
      </c>
      <c r="E46" s="2">
        <v>1967</v>
      </c>
      <c r="F46" s="2">
        <v>2035</v>
      </c>
      <c r="G46" s="2">
        <v>1351</v>
      </c>
      <c r="H46" s="2">
        <v>973</v>
      </c>
      <c r="I46" s="2">
        <v>8</v>
      </c>
      <c r="J46" s="2">
        <v>6</v>
      </c>
      <c r="K46" s="14">
        <f t="shared" si="0"/>
        <v>0.003472222222222321</v>
      </c>
    </row>
    <row r="47" spans="1:11" ht="15.75">
      <c r="A47" s="1">
        <v>0.6465277777777778</v>
      </c>
      <c r="B47" s="2">
        <v>45</v>
      </c>
      <c r="C47" s="2">
        <v>253</v>
      </c>
      <c r="D47" s="2">
        <v>1700</v>
      </c>
      <c r="E47" s="2">
        <v>2144</v>
      </c>
      <c r="F47" s="2">
        <v>192</v>
      </c>
      <c r="G47" s="2">
        <v>115</v>
      </c>
      <c r="H47" s="2">
        <v>971</v>
      </c>
      <c r="I47" s="2">
        <v>0</v>
      </c>
      <c r="J47" s="2">
        <v>12</v>
      </c>
      <c r="K47" s="14">
        <f t="shared" si="0"/>
        <v>0.006249999999999978</v>
      </c>
    </row>
    <row r="48" spans="1:11" ht="15.75">
      <c r="A48" s="1">
        <v>0.6506944444444445</v>
      </c>
      <c r="B48" s="2">
        <v>46</v>
      </c>
      <c r="C48" s="2">
        <v>3156</v>
      </c>
      <c r="D48" s="2">
        <v>675</v>
      </c>
      <c r="E48" s="2">
        <v>3256</v>
      </c>
      <c r="F48" s="2">
        <v>114</v>
      </c>
      <c r="G48" s="2">
        <v>751</v>
      </c>
      <c r="H48" s="2">
        <v>604</v>
      </c>
      <c r="I48" s="2">
        <v>0</v>
      </c>
      <c r="J48" s="2">
        <v>3</v>
      </c>
      <c r="K48" s="14">
        <f t="shared" si="0"/>
        <v>0.004166666666666652</v>
      </c>
    </row>
    <row r="49" spans="1:11" ht="15.75">
      <c r="A49" s="1">
        <v>0.6548611111111111</v>
      </c>
      <c r="B49" s="2">
        <v>47</v>
      </c>
      <c r="C49" s="2">
        <v>2367</v>
      </c>
      <c r="D49" s="2">
        <v>100</v>
      </c>
      <c r="E49" s="2">
        <v>1280</v>
      </c>
      <c r="F49" s="2">
        <v>668</v>
      </c>
      <c r="G49" s="2">
        <v>2813</v>
      </c>
      <c r="H49" s="2">
        <v>670</v>
      </c>
      <c r="I49" s="2">
        <v>3</v>
      </c>
      <c r="J49" s="2">
        <v>5</v>
      </c>
      <c r="K49" s="14">
        <f t="shared" si="0"/>
        <v>0.004166666666666652</v>
      </c>
    </row>
    <row r="50" spans="1:11" ht="15.75">
      <c r="A50" s="1">
        <v>0.6597222222222222</v>
      </c>
      <c r="B50" s="2">
        <v>48</v>
      </c>
      <c r="C50" s="2">
        <v>2456</v>
      </c>
      <c r="D50" s="2">
        <v>2135</v>
      </c>
      <c r="E50" s="2">
        <v>846</v>
      </c>
      <c r="F50" s="2">
        <v>2159</v>
      </c>
      <c r="G50" s="2">
        <v>649</v>
      </c>
      <c r="H50" s="2">
        <v>766</v>
      </c>
      <c r="I50" s="2">
        <v>0</v>
      </c>
      <c r="J50" s="2">
        <v>3</v>
      </c>
      <c r="K50" s="14">
        <f t="shared" si="0"/>
        <v>0.004861111111111094</v>
      </c>
    </row>
    <row r="51" spans="1:11" ht="15.75">
      <c r="A51" s="1">
        <v>0.6659722222222222</v>
      </c>
      <c r="B51" s="2">
        <v>49</v>
      </c>
      <c r="C51" s="2">
        <v>852</v>
      </c>
      <c r="D51" s="2">
        <v>840</v>
      </c>
      <c r="E51" s="2">
        <v>581</v>
      </c>
      <c r="F51" s="2">
        <v>3129</v>
      </c>
      <c r="G51" s="2">
        <v>1868</v>
      </c>
      <c r="H51" s="2">
        <v>2628</v>
      </c>
      <c r="I51" s="2">
        <v>4</v>
      </c>
      <c r="J51" s="2">
        <v>5</v>
      </c>
      <c r="K51" s="14">
        <f t="shared" si="0"/>
        <v>0.006249999999999978</v>
      </c>
    </row>
    <row r="52" spans="1:11" ht="15.75">
      <c r="A52" s="1">
        <v>0.6694444444444444</v>
      </c>
      <c r="B52" s="2">
        <v>50</v>
      </c>
      <c r="C52" s="2">
        <v>2489</v>
      </c>
      <c r="D52" s="2">
        <v>1323</v>
      </c>
      <c r="E52" s="2">
        <v>1834</v>
      </c>
      <c r="F52" s="2">
        <v>2643</v>
      </c>
      <c r="G52" s="2">
        <v>2854</v>
      </c>
      <c r="H52" s="2">
        <v>295</v>
      </c>
      <c r="I52" s="2">
        <v>3</v>
      </c>
      <c r="J52" s="2">
        <v>3</v>
      </c>
      <c r="K52" s="14">
        <f t="shared" si="0"/>
        <v>0.00347222222222221</v>
      </c>
    </row>
    <row r="53" spans="1:11" ht="15.75">
      <c r="A53" s="1">
        <v>0.6736111111111112</v>
      </c>
      <c r="B53" s="2">
        <v>51</v>
      </c>
      <c r="C53" s="2">
        <v>256</v>
      </c>
      <c r="D53" s="2">
        <v>2367</v>
      </c>
      <c r="E53" s="2">
        <v>1967</v>
      </c>
      <c r="F53" s="2">
        <v>115</v>
      </c>
      <c r="G53" s="2">
        <v>3022</v>
      </c>
      <c r="H53" s="2">
        <v>675</v>
      </c>
      <c r="I53" s="2">
        <v>3</v>
      </c>
      <c r="J53" s="2">
        <v>1</v>
      </c>
      <c r="K53" s="14">
        <f t="shared" si="0"/>
        <v>0.004166666666666763</v>
      </c>
    </row>
    <row r="54" spans="1:11" ht="15.75">
      <c r="A54" s="1">
        <v>0.6798611111111111</v>
      </c>
      <c r="B54" s="2">
        <v>52</v>
      </c>
      <c r="C54" s="2">
        <v>2159</v>
      </c>
      <c r="D54" s="2">
        <v>701</v>
      </c>
      <c r="E54" s="2">
        <v>973</v>
      </c>
      <c r="F54" s="2">
        <v>1458</v>
      </c>
      <c r="G54" s="2">
        <v>3256</v>
      </c>
      <c r="H54" s="2">
        <v>1700</v>
      </c>
      <c r="I54" s="2">
        <v>2</v>
      </c>
      <c r="J54" s="2">
        <v>5</v>
      </c>
      <c r="K54" s="14">
        <f t="shared" si="0"/>
        <v>0.006249999999999978</v>
      </c>
    </row>
    <row r="55" spans="1:11" ht="15.75">
      <c r="A55" s="1">
        <v>0.6840277777777778</v>
      </c>
      <c r="B55" s="2">
        <v>53</v>
      </c>
      <c r="C55" s="2">
        <v>766</v>
      </c>
      <c r="D55" s="2">
        <v>1516</v>
      </c>
      <c r="E55" s="2">
        <v>114</v>
      </c>
      <c r="F55" s="2">
        <v>1868</v>
      </c>
      <c r="G55" s="2">
        <v>1351</v>
      </c>
      <c r="H55" s="2">
        <v>670</v>
      </c>
      <c r="I55" s="2">
        <v>1</v>
      </c>
      <c r="J55" s="2">
        <v>5</v>
      </c>
      <c r="K55" s="14">
        <f t="shared" si="0"/>
        <v>0.004166666666666652</v>
      </c>
    </row>
    <row r="56" spans="1:11" ht="15.75">
      <c r="A56" s="1">
        <v>0.6881944444444444</v>
      </c>
      <c r="B56" s="2">
        <v>54</v>
      </c>
      <c r="C56" s="2">
        <v>971</v>
      </c>
      <c r="D56" s="2">
        <v>2628</v>
      </c>
      <c r="E56" s="2">
        <v>692</v>
      </c>
      <c r="F56" s="2">
        <v>3129</v>
      </c>
      <c r="G56" s="2">
        <v>2854</v>
      </c>
      <c r="H56" s="2">
        <v>2035</v>
      </c>
      <c r="I56" s="2">
        <v>11</v>
      </c>
      <c r="J56" s="2">
        <v>8</v>
      </c>
      <c r="K56" s="14">
        <f t="shared" si="0"/>
        <v>0.004166666666666652</v>
      </c>
    </row>
    <row r="57" spans="1:11" ht="15.75">
      <c r="A57" s="1">
        <v>0.6916666666666668</v>
      </c>
      <c r="B57" s="2">
        <v>55</v>
      </c>
      <c r="C57" s="2">
        <v>1323</v>
      </c>
      <c r="D57" s="2">
        <v>668</v>
      </c>
      <c r="E57" s="2">
        <v>581</v>
      </c>
      <c r="F57" s="2">
        <v>1834</v>
      </c>
      <c r="G57" s="2">
        <v>2473</v>
      </c>
      <c r="H57" s="2">
        <v>649</v>
      </c>
      <c r="I57" s="2">
        <v>0</v>
      </c>
      <c r="J57" s="2">
        <v>3</v>
      </c>
      <c r="K57" s="14">
        <f t="shared" si="0"/>
        <v>0.003472222222222321</v>
      </c>
    </row>
    <row r="58" spans="1:11" ht="15.75">
      <c r="A58" s="1">
        <v>0.6965277777777777</v>
      </c>
      <c r="B58" s="2">
        <v>56</v>
      </c>
      <c r="C58" s="2">
        <v>3156</v>
      </c>
      <c r="D58" s="2">
        <v>1072</v>
      </c>
      <c r="E58" s="2">
        <v>2144</v>
      </c>
      <c r="F58" s="2">
        <v>604</v>
      </c>
      <c r="G58" s="2">
        <v>1280</v>
      </c>
      <c r="H58" s="2">
        <v>846</v>
      </c>
      <c r="I58" s="2">
        <v>1</v>
      </c>
      <c r="J58" s="2">
        <v>7</v>
      </c>
      <c r="K58" s="14">
        <f t="shared" si="0"/>
        <v>0.004861111111110983</v>
      </c>
    </row>
    <row r="59" spans="1:11" ht="15.75">
      <c r="A59" s="1">
        <v>0.7006944444444444</v>
      </c>
      <c r="B59" s="2">
        <v>57</v>
      </c>
      <c r="C59" s="2">
        <v>295</v>
      </c>
      <c r="D59" s="2">
        <v>840</v>
      </c>
      <c r="E59" s="2">
        <v>2456</v>
      </c>
      <c r="F59" s="2">
        <v>8</v>
      </c>
      <c r="G59" s="2">
        <v>852</v>
      </c>
      <c r="H59" s="2">
        <v>100</v>
      </c>
      <c r="I59" s="2">
        <v>4</v>
      </c>
      <c r="J59" s="2">
        <v>7</v>
      </c>
      <c r="K59" s="14">
        <f t="shared" si="0"/>
        <v>0.004166666666666652</v>
      </c>
    </row>
    <row r="60" spans="1:12" ht="15.75">
      <c r="A60" s="1">
        <v>0.38680555555555557</v>
      </c>
      <c r="B60" s="2">
        <v>58</v>
      </c>
      <c r="C60" s="2">
        <v>2489</v>
      </c>
      <c r="D60" s="2">
        <v>751</v>
      </c>
      <c r="E60" s="2">
        <v>2643</v>
      </c>
      <c r="F60" s="2">
        <v>2135</v>
      </c>
      <c r="G60" s="2">
        <v>254</v>
      </c>
      <c r="H60" s="2">
        <v>253</v>
      </c>
      <c r="I60" s="2">
        <v>2</v>
      </c>
      <c r="J60" s="2">
        <v>6</v>
      </c>
      <c r="K60" s="14"/>
      <c r="L60" t="s">
        <v>40</v>
      </c>
    </row>
    <row r="61" spans="1:11" ht="15.75">
      <c r="A61" s="1">
        <v>0.39166666666666666</v>
      </c>
      <c r="B61" s="2">
        <v>59</v>
      </c>
      <c r="C61" s="2">
        <v>192</v>
      </c>
      <c r="D61" s="2">
        <v>668</v>
      </c>
      <c r="E61" s="2">
        <v>766</v>
      </c>
      <c r="F61" s="2">
        <v>2813</v>
      </c>
      <c r="G61" s="2">
        <v>115</v>
      </c>
      <c r="H61" s="2">
        <v>3256</v>
      </c>
      <c r="I61" s="2">
        <v>3</v>
      </c>
      <c r="J61" s="2">
        <v>4</v>
      </c>
      <c r="K61" s="14">
        <f t="shared" si="0"/>
        <v>0.004861111111111094</v>
      </c>
    </row>
    <row r="62" spans="1:11" ht="15.75">
      <c r="A62" s="1">
        <v>0.3958333333333333</v>
      </c>
      <c r="B62" s="2">
        <v>60</v>
      </c>
      <c r="C62" s="2">
        <v>2628</v>
      </c>
      <c r="D62" s="2">
        <v>114</v>
      </c>
      <c r="E62" s="2">
        <v>649</v>
      </c>
      <c r="F62" s="2">
        <v>971</v>
      </c>
      <c r="G62" s="2">
        <v>1834</v>
      </c>
      <c r="H62" s="2">
        <v>2367</v>
      </c>
      <c r="I62" s="2">
        <v>0</v>
      </c>
      <c r="J62" s="2">
        <v>8</v>
      </c>
      <c r="K62" s="14">
        <f t="shared" si="0"/>
        <v>0.004166666666666652</v>
      </c>
    </row>
    <row r="63" spans="1:11" ht="15.75">
      <c r="A63" s="1">
        <v>0.4</v>
      </c>
      <c r="B63" s="2">
        <v>61</v>
      </c>
      <c r="C63" s="2">
        <v>1868</v>
      </c>
      <c r="D63" s="2">
        <v>1967</v>
      </c>
      <c r="E63" s="2">
        <v>852</v>
      </c>
      <c r="F63" s="2">
        <v>1323</v>
      </c>
      <c r="G63" s="2">
        <v>1700</v>
      </c>
      <c r="H63" s="2">
        <v>3156</v>
      </c>
      <c r="I63" s="2">
        <v>7</v>
      </c>
      <c r="J63" s="2">
        <v>5</v>
      </c>
      <c r="K63" s="14">
        <f t="shared" si="0"/>
        <v>0.004166666666666707</v>
      </c>
    </row>
    <row r="64" spans="1:11" ht="15.75">
      <c r="A64" s="1">
        <v>0.40347222222222223</v>
      </c>
      <c r="B64" s="2">
        <v>62</v>
      </c>
      <c r="C64" s="2">
        <v>3129</v>
      </c>
      <c r="D64" s="2">
        <v>100</v>
      </c>
      <c r="E64" s="2">
        <v>2159</v>
      </c>
      <c r="F64" s="2">
        <v>295</v>
      </c>
      <c r="G64" s="2">
        <v>604</v>
      </c>
      <c r="H64" s="2">
        <v>2473</v>
      </c>
      <c r="I64" s="2">
        <v>6</v>
      </c>
      <c r="J64" s="2">
        <v>2</v>
      </c>
      <c r="K64" s="14">
        <f t="shared" si="0"/>
        <v>0.00347222222222221</v>
      </c>
    </row>
    <row r="65" spans="1:11" ht="15.75">
      <c r="A65" s="1">
        <v>0.4083333333333334</v>
      </c>
      <c r="B65" s="2">
        <v>63</v>
      </c>
      <c r="C65" s="2">
        <v>2035</v>
      </c>
      <c r="D65" s="2">
        <v>254</v>
      </c>
      <c r="E65" s="2">
        <v>1458</v>
      </c>
      <c r="F65" s="2">
        <v>1072</v>
      </c>
      <c r="G65" s="2">
        <v>253</v>
      </c>
      <c r="H65" s="2">
        <v>256</v>
      </c>
      <c r="I65" s="2">
        <v>9</v>
      </c>
      <c r="J65" s="2">
        <v>2</v>
      </c>
      <c r="K65" s="14">
        <f t="shared" si="0"/>
        <v>0.004861111111111149</v>
      </c>
    </row>
    <row r="66" spans="1:11" ht="15.75">
      <c r="A66" s="1">
        <v>0.4138888888888889</v>
      </c>
      <c r="B66" s="2">
        <v>64</v>
      </c>
      <c r="C66" s="2">
        <v>840</v>
      </c>
      <c r="D66" s="2">
        <v>973</v>
      </c>
      <c r="E66" s="2">
        <v>3022</v>
      </c>
      <c r="F66" s="2">
        <v>581</v>
      </c>
      <c r="G66" s="2">
        <v>1351</v>
      </c>
      <c r="H66" s="2">
        <v>2135</v>
      </c>
      <c r="I66" s="2">
        <v>2</v>
      </c>
      <c r="J66" s="2">
        <v>4</v>
      </c>
      <c r="K66" s="14">
        <f t="shared" si="0"/>
        <v>0.005555555555555536</v>
      </c>
    </row>
    <row r="67" spans="1:11" ht="15.75">
      <c r="A67" s="1">
        <v>0.4173611111111111</v>
      </c>
      <c r="B67" s="2">
        <v>65</v>
      </c>
      <c r="C67" s="2">
        <v>751</v>
      </c>
      <c r="D67" s="2">
        <v>675</v>
      </c>
      <c r="E67" s="2">
        <v>8</v>
      </c>
      <c r="F67" s="2">
        <v>192</v>
      </c>
      <c r="G67" s="2">
        <v>2854</v>
      </c>
      <c r="H67" s="2">
        <v>1280</v>
      </c>
      <c r="I67" s="2">
        <v>5</v>
      </c>
      <c r="J67" s="2">
        <v>6</v>
      </c>
      <c r="K67" s="14">
        <f t="shared" si="0"/>
        <v>0.00347222222222221</v>
      </c>
    </row>
    <row r="68" spans="1:11" ht="15.75">
      <c r="A68" s="1">
        <v>0.4236111111111111</v>
      </c>
      <c r="B68" s="2">
        <v>66</v>
      </c>
      <c r="C68" s="2">
        <v>1516</v>
      </c>
      <c r="D68" s="2">
        <v>670</v>
      </c>
      <c r="E68" s="2">
        <v>2456</v>
      </c>
      <c r="F68" s="2">
        <v>2643</v>
      </c>
      <c r="G68" s="2">
        <v>701</v>
      </c>
      <c r="H68" s="2">
        <v>2144</v>
      </c>
      <c r="I68" s="2">
        <v>0</v>
      </c>
      <c r="J68" s="2">
        <v>4</v>
      </c>
      <c r="K68" s="14">
        <f aca="true" t="shared" si="1" ref="K68:K85">A68-A67</f>
        <v>0.006249999999999978</v>
      </c>
    </row>
    <row r="69" spans="1:11" ht="15.75">
      <c r="A69" s="1">
        <v>0.4277777777777778</v>
      </c>
      <c r="B69" s="2">
        <v>67</v>
      </c>
      <c r="C69" s="2">
        <v>2813</v>
      </c>
      <c r="D69" s="2">
        <v>692</v>
      </c>
      <c r="E69" s="2">
        <v>1967</v>
      </c>
      <c r="F69" s="2">
        <v>2489</v>
      </c>
      <c r="G69" s="2">
        <v>846</v>
      </c>
      <c r="H69" s="2">
        <v>971</v>
      </c>
      <c r="I69" s="2">
        <v>1</v>
      </c>
      <c r="J69" s="2">
        <v>6</v>
      </c>
      <c r="K69" s="14">
        <f t="shared" si="1"/>
        <v>0.004166666666666707</v>
      </c>
    </row>
    <row r="70" spans="1:11" ht="15.75">
      <c r="A70" s="1">
        <v>0.43194444444444446</v>
      </c>
      <c r="B70" s="2">
        <v>68</v>
      </c>
      <c r="C70" s="2">
        <v>115</v>
      </c>
      <c r="D70" s="2">
        <v>114</v>
      </c>
      <c r="E70" s="2">
        <v>256</v>
      </c>
      <c r="F70" s="2">
        <v>100</v>
      </c>
      <c r="G70" s="2">
        <v>840</v>
      </c>
      <c r="H70" s="2">
        <v>254</v>
      </c>
      <c r="I70" s="2">
        <v>0</v>
      </c>
      <c r="J70" s="2">
        <v>13</v>
      </c>
      <c r="K70" s="14">
        <f t="shared" si="1"/>
        <v>0.004166666666666652</v>
      </c>
    </row>
    <row r="71" spans="1:11" ht="15.75">
      <c r="A71" s="1">
        <v>0.4354166666666666</v>
      </c>
      <c r="B71" s="2">
        <v>69</v>
      </c>
      <c r="C71" s="2">
        <v>2854</v>
      </c>
      <c r="D71" s="2">
        <v>1351</v>
      </c>
      <c r="E71" s="2">
        <v>604</v>
      </c>
      <c r="F71" s="2">
        <v>581</v>
      </c>
      <c r="G71" s="2">
        <v>2035</v>
      </c>
      <c r="H71" s="2">
        <v>1700</v>
      </c>
      <c r="I71" s="2">
        <v>5</v>
      </c>
      <c r="J71" s="2">
        <v>2</v>
      </c>
      <c r="K71" s="14">
        <f t="shared" si="1"/>
        <v>0.0034722222222221544</v>
      </c>
    </row>
    <row r="72" spans="1:11" ht="15.75">
      <c r="A72" s="1">
        <v>0.44166666666666665</v>
      </c>
      <c r="B72" s="2">
        <v>70</v>
      </c>
      <c r="C72" s="2">
        <v>1072</v>
      </c>
      <c r="D72" s="2">
        <v>2135</v>
      </c>
      <c r="E72" s="2">
        <v>766</v>
      </c>
      <c r="F72" s="2">
        <v>2367</v>
      </c>
      <c r="G72" s="2">
        <v>295</v>
      </c>
      <c r="H72" s="2">
        <v>1323</v>
      </c>
      <c r="I72" s="2">
        <v>1</v>
      </c>
      <c r="J72" s="2">
        <v>3</v>
      </c>
      <c r="K72" s="14">
        <f t="shared" si="1"/>
        <v>0.006250000000000033</v>
      </c>
    </row>
    <row r="73" spans="1:11" ht="15.75">
      <c r="A73" s="1">
        <v>0.4458333333333333</v>
      </c>
      <c r="B73" s="2">
        <v>71</v>
      </c>
      <c r="C73" s="2">
        <v>2159</v>
      </c>
      <c r="D73" s="2">
        <v>192</v>
      </c>
      <c r="E73" s="2">
        <v>751</v>
      </c>
      <c r="F73" s="2">
        <v>1516</v>
      </c>
      <c r="G73" s="2">
        <v>1868</v>
      </c>
      <c r="H73" s="2">
        <v>2643</v>
      </c>
      <c r="I73" s="2">
        <v>2</v>
      </c>
      <c r="J73" s="2">
        <v>3</v>
      </c>
      <c r="K73" s="14">
        <f t="shared" si="1"/>
        <v>0.004166666666666652</v>
      </c>
    </row>
    <row r="74" spans="1:11" ht="15.75">
      <c r="A74" s="1">
        <v>0.45416666666666666</v>
      </c>
      <c r="B74" s="2">
        <v>72</v>
      </c>
      <c r="C74" s="2">
        <v>846</v>
      </c>
      <c r="D74" s="2">
        <v>973</v>
      </c>
      <c r="E74" s="2">
        <v>668</v>
      </c>
      <c r="F74" s="2">
        <v>670</v>
      </c>
      <c r="G74" s="2">
        <v>8</v>
      </c>
      <c r="H74" s="2">
        <v>3022</v>
      </c>
      <c r="I74" s="2">
        <v>8</v>
      </c>
      <c r="J74" s="2">
        <v>8</v>
      </c>
      <c r="K74" s="14">
        <f t="shared" si="1"/>
        <v>0.00833333333333336</v>
      </c>
    </row>
    <row r="75" spans="1:11" ht="15.75">
      <c r="A75" s="1">
        <v>0.4597222222222222</v>
      </c>
      <c r="B75" s="2">
        <v>73</v>
      </c>
      <c r="C75" s="2">
        <v>3156</v>
      </c>
      <c r="D75" s="2">
        <v>2473</v>
      </c>
      <c r="E75" s="2">
        <v>1458</v>
      </c>
      <c r="F75" s="2">
        <v>2628</v>
      </c>
      <c r="G75" s="2">
        <v>2489</v>
      </c>
      <c r="H75" s="2">
        <v>2456</v>
      </c>
      <c r="I75" s="2">
        <v>0</v>
      </c>
      <c r="J75" s="2">
        <v>0</v>
      </c>
      <c r="K75" s="14">
        <f t="shared" si="1"/>
        <v>0.005555555555555536</v>
      </c>
    </row>
    <row r="76" spans="1:11" ht="15.75">
      <c r="A76" s="1">
        <v>0.46458333333333335</v>
      </c>
      <c r="B76" s="2">
        <v>74</v>
      </c>
      <c r="C76" s="2">
        <v>2813</v>
      </c>
      <c r="D76" s="2">
        <v>1834</v>
      </c>
      <c r="E76" s="2">
        <v>701</v>
      </c>
      <c r="F76" s="2">
        <v>3129</v>
      </c>
      <c r="G76" s="2">
        <v>2144</v>
      </c>
      <c r="H76" s="2">
        <v>675</v>
      </c>
      <c r="I76" s="2">
        <v>2</v>
      </c>
      <c r="J76" s="2">
        <v>0</v>
      </c>
      <c r="K76" s="14">
        <f t="shared" si="1"/>
        <v>0.004861111111111149</v>
      </c>
    </row>
    <row r="77" spans="1:11" ht="15.75">
      <c r="A77" s="1">
        <v>0.4694444444444445</v>
      </c>
      <c r="B77" s="2">
        <v>75</v>
      </c>
      <c r="C77" s="2">
        <v>852</v>
      </c>
      <c r="D77" s="2">
        <v>3256</v>
      </c>
      <c r="E77" s="2">
        <v>649</v>
      </c>
      <c r="F77" s="2">
        <v>1280</v>
      </c>
      <c r="G77" s="2">
        <v>253</v>
      </c>
      <c r="H77" s="2">
        <v>692</v>
      </c>
      <c r="I77" s="2">
        <v>3</v>
      </c>
      <c r="J77" s="2">
        <v>0</v>
      </c>
      <c r="K77" s="14">
        <f t="shared" si="1"/>
        <v>0.004861111111111149</v>
      </c>
    </row>
    <row r="78" spans="1:11" ht="15.75">
      <c r="A78" s="1">
        <v>0.47361111111111115</v>
      </c>
      <c r="B78" s="2">
        <v>76</v>
      </c>
      <c r="C78" s="2">
        <v>846</v>
      </c>
      <c r="D78" s="2">
        <v>670</v>
      </c>
      <c r="E78" s="2">
        <v>2159</v>
      </c>
      <c r="F78" s="2">
        <v>254</v>
      </c>
      <c r="G78" s="2">
        <v>2854</v>
      </c>
      <c r="H78" s="2">
        <v>581</v>
      </c>
      <c r="I78" s="2">
        <v>6</v>
      </c>
      <c r="J78" s="2">
        <v>6</v>
      </c>
      <c r="K78" s="14">
        <f t="shared" si="1"/>
        <v>0.004166666666666652</v>
      </c>
    </row>
    <row r="79" spans="1:11" ht="15.75">
      <c r="A79" s="1">
        <v>0.4770833333333333</v>
      </c>
      <c r="B79" s="2">
        <v>77</v>
      </c>
      <c r="C79" s="2">
        <v>2643</v>
      </c>
      <c r="D79" s="2">
        <v>604</v>
      </c>
      <c r="E79" s="2">
        <v>766</v>
      </c>
      <c r="F79" s="2">
        <v>971</v>
      </c>
      <c r="G79" s="2">
        <v>8</v>
      </c>
      <c r="H79" s="2">
        <v>1967</v>
      </c>
      <c r="I79" s="2">
        <v>2</v>
      </c>
      <c r="J79" s="2">
        <v>4</v>
      </c>
      <c r="K79" s="14">
        <f t="shared" si="1"/>
        <v>0.0034722222222221544</v>
      </c>
    </row>
    <row r="80" spans="1:11" ht="15.75">
      <c r="A80" s="1">
        <v>0.4826388888888889</v>
      </c>
      <c r="B80" s="2">
        <v>78</v>
      </c>
      <c r="C80" s="2">
        <v>256</v>
      </c>
      <c r="D80" s="2">
        <v>3129</v>
      </c>
      <c r="E80" s="2">
        <v>973</v>
      </c>
      <c r="F80" s="2">
        <v>2489</v>
      </c>
      <c r="G80" s="2">
        <v>114</v>
      </c>
      <c r="H80" s="2">
        <v>1868</v>
      </c>
      <c r="I80" s="2">
        <v>7</v>
      </c>
      <c r="J80" s="2">
        <v>0</v>
      </c>
      <c r="K80" s="14">
        <f t="shared" si="1"/>
        <v>0.005555555555555591</v>
      </c>
    </row>
    <row r="81" spans="1:11" ht="15.75">
      <c r="A81" s="1">
        <v>0.4861111111111111</v>
      </c>
      <c r="B81" s="2">
        <v>79</v>
      </c>
      <c r="C81" s="2">
        <v>3022</v>
      </c>
      <c r="D81" s="2">
        <v>253</v>
      </c>
      <c r="E81" s="2">
        <v>649</v>
      </c>
      <c r="F81" s="2">
        <v>2144</v>
      </c>
      <c r="G81" s="2">
        <v>295</v>
      </c>
      <c r="H81" s="2">
        <v>100</v>
      </c>
      <c r="I81" s="2">
        <v>0</v>
      </c>
      <c r="J81" s="2">
        <v>0</v>
      </c>
      <c r="K81" s="14">
        <f t="shared" si="1"/>
        <v>0.00347222222222221</v>
      </c>
    </row>
    <row r="82" spans="1:11" ht="15.75">
      <c r="A82" s="1">
        <v>0.4902777777777778</v>
      </c>
      <c r="B82" s="2">
        <v>80</v>
      </c>
      <c r="C82" s="2">
        <v>852</v>
      </c>
      <c r="D82" s="2">
        <v>2135</v>
      </c>
      <c r="E82" s="2">
        <v>1700</v>
      </c>
      <c r="F82" s="2">
        <v>675</v>
      </c>
      <c r="G82" s="2">
        <v>1458</v>
      </c>
      <c r="H82" s="2">
        <v>668</v>
      </c>
      <c r="I82" s="2">
        <v>0</v>
      </c>
      <c r="J82" s="2">
        <v>4</v>
      </c>
      <c r="K82" s="14">
        <f t="shared" si="1"/>
        <v>0.004166666666666707</v>
      </c>
    </row>
    <row r="83" spans="1:11" ht="15.75">
      <c r="A83" s="1">
        <v>0.49375</v>
      </c>
      <c r="B83" s="2">
        <v>81</v>
      </c>
      <c r="C83" s="2">
        <v>1834</v>
      </c>
      <c r="D83" s="2">
        <v>2035</v>
      </c>
      <c r="E83" s="2">
        <v>1072</v>
      </c>
      <c r="F83" s="2">
        <v>1516</v>
      </c>
      <c r="G83" s="2">
        <v>3156</v>
      </c>
      <c r="H83" s="2">
        <v>2813</v>
      </c>
      <c r="I83" s="2">
        <v>4</v>
      </c>
      <c r="J83" s="2">
        <v>1</v>
      </c>
      <c r="K83" s="14">
        <f t="shared" si="1"/>
        <v>0.00347222222222221</v>
      </c>
    </row>
    <row r="84" spans="1:11" ht="15.75">
      <c r="A84" s="1">
        <v>0.4993055555555555</v>
      </c>
      <c r="B84" s="2">
        <v>82</v>
      </c>
      <c r="C84" s="2">
        <v>701</v>
      </c>
      <c r="D84" s="2">
        <v>192</v>
      </c>
      <c r="E84" s="2">
        <v>692</v>
      </c>
      <c r="F84" s="2">
        <v>2367</v>
      </c>
      <c r="G84" s="2">
        <v>840</v>
      </c>
      <c r="H84" s="2">
        <v>751</v>
      </c>
      <c r="I84" s="2">
        <v>7</v>
      </c>
      <c r="J84" s="2">
        <v>1</v>
      </c>
      <c r="K84" s="14">
        <f t="shared" si="1"/>
        <v>0.00555555555555548</v>
      </c>
    </row>
    <row r="85" spans="1:11" ht="15.75">
      <c r="A85" s="1">
        <v>0.5041666666666667</v>
      </c>
      <c r="B85" s="2">
        <v>83</v>
      </c>
      <c r="C85" s="2">
        <v>1351</v>
      </c>
      <c r="D85" s="2">
        <v>2628</v>
      </c>
      <c r="E85" s="2">
        <v>115</v>
      </c>
      <c r="F85" s="2">
        <v>2456</v>
      </c>
      <c r="G85" s="2">
        <v>1323</v>
      </c>
      <c r="H85" s="2">
        <v>3256</v>
      </c>
      <c r="I85" s="2">
        <v>2</v>
      </c>
      <c r="J85" s="2">
        <v>0</v>
      </c>
      <c r="K85" s="14">
        <f t="shared" si="1"/>
        <v>0.004861111111111149</v>
      </c>
    </row>
    <row r="86" spans="1:11" ht="15.75">
      <c r="A86" s="1">
        <v>0.5083333333333333</v>
      </c>
      <c r="B86" s="2">
        <v>84</v>
      </c>
      <c r="C86" s="2">
        <v>1280</v>
      </c>
      <c r="D86" s="2">
        <v>2643</v>
      </c>
      <c r="E86" s="2">
        <v>1458</v>
      </c>
      <c r="F86" s="2">
        <v>2473</v>
      </c>
      <c r="G86" s="2">
        <v>846</v>
      </c>
      <c r="H86" s="2">
        <v>100</v>
      </c>
      <c r="I86" s="2">
        <v>3</v>
      </c>
      <c r="J86" s="2">
        <v>2</v>
      </c>
      <c r="K86" s="14">
        <f>A86-A85</f>
        <v>0.004166666666666652</v>
      </c>
    </row>
    <row r="87" spans="1:12" ht="15.75">
      <c r="A87" s="1"/>
      <c r="B87" s="2"/>
      <c r="C87" s="2"/>
      <c r="D87" s="2"/>
      <c r="E87" s="2"/>
      <c r="F87" s="2"/>
      <c r="G87" t="s">
        <v>128</v>
      </c>
      <c r="I87">
        <f>SUM(I3:I86)</f>
        <v>266</v>
      </c>
      <c r="J87">
        <f>SUM(J3:J86)</f>
        <v>283</v>
      </c>
      <c r="K87" s="14"/>
      <c r="L87" s="14">
        <f>(SUM(K3:K86))/(B86-3)</f>
        <v>0.004672496570644717</v>
      </c>
    </row>
    <row r="88" spans="1:10" ht="15.75">
      <c r="A88" s="5"/>
      <c r="G88" t="s">
        <v>129</v>
      </c>
      <c r="J88">
        <f>(I87+J87)/(86-2)/2</f>
        <v>3.267857142857143</v>
      </c>
    </row>
    <row r="89" spans="1:11" ht="15.75" customHeight="1">
      <c r="A89" s="117" t="s">
        <v>3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</row>
    <row r="90" spans="1:11" ht="31.5">
      <c r="A90" s="3" t="s">
        <v>4</v>
      </c>
      <c r="B90" s="3" t="s">
        <v>5</v>
      </c>
      <c r="C90" s="3" t="s">
        <v>6</v>
      </c>
      <c r="D90" s="3" t="s">
        <v>7</v>
      </c>
      <c r="E90" s="3" t="s">
        <v>8</v>
      </c>
      <c r="F90" s="3" t="s">
        <v>9</v>
      </c>
      <c r="G90" s="3" t="s">
        <v>10</v>
      </c>
      <c r="H90" s="3" t="s">
        <v>11</v>
      </c>
      <c r="I90" s="3" t="s">
        <v>12</v>
      </c>
      <c r="J90" s="3" t="s">
        <v>13</v>
      </c>
      <c r="K90" s="3" t="s">
        <v>14</v>
      </c>
    </row>
    <row r="91" spans="1:11" ht="15.75">
      <c r="A91" s="1">
        <v>0.5666666666666667</v>
      </c>
      <c r="B91" s="4" t="s">
        <v>15</v>
      </c>
      <c r="C91" s="2">
        <v>1</v>
      </c>
      <c r="D91" s="2">
        <v>254</v>
      </c>
      <c r="E91" s="2">
        <v>971</v>
      </c>
      <c r="F91" s="2">
        <v>649</v>
      </c>
      <c r="G91" s="2">
        <v>668</v>
      </c>
      <c r="H91" s="2">
        <v>2854</v>
      </c>
      <c r="I91" s="2">
        <v>115</v>
      </c>
      <c r="J91" s="2">
        <v>8</v>
      </c>
      <c r="K91" s="2">
        <v>1</v>
      </c>
    </row>
    <row r="92" spans="1:11" ht="15.75">
      <c r="A92" s="1">
        <v>0.5715277777777777</v>
      </c>
      <c r="B92" s="4" t="s">
        <v>16</v>
      </c>
      <c r="C92" s="2">
        <v>2</v>
      </c>
      <c r="D92" s="2">
        <v>604</v>
      </c>
      <c r="E92" s="2">
        <v>1323</v>
      </c>
      <c r="F92" s="2">
        <v>8</v>
      </c>
      <c r="G92" s="2">
        <v>973</v>
      </c>
      <c r="H92" s="2">
        <v>3129</v>
      </c>
      <c r="I92" s="2">
        <v>846</v>
      </c>
      <c r="J92" s="2">
        <v>13</v>
      </c>
      <c r="K92" s="2">
        <v>10</v>
      </c>
    </row>
    <row r="93" spans="1:11" ht="15.75">
      <c r="A93" s="1">
        <v>0.5756944444444444</v>
      </c>
      <c r="B93" s="4" t="s">
        <v>17</v>
      </c>
      <c r="C93" s="2">
        <v>3</v>
      </c>
      <c r="D93" s="2">
        <v>701</v>
      </c>
      <c r="E93" s="2">
        <v>1280</v>
      </c>
      <c r="F93" s="2">
        <v>192</v>
      </c>
      <c r="G93" s="2">
        <v>1516</v>
      </c>
      <c r="H93" s="2">
        <v>1458</v>
      </c>
      <c r="I93" s="2">
        <v>114</v>
      </c>
      <c r="J93" s="2">
        <v>8</v>
      </c>
      <c r="K93" s="2">
        <v>7</v>
      </c>
    </row>
    <row r="94" spans="1:11" ht="15.75">
      <c r="A94" s="1">
        <v>0.579861111111111</v>
      </c>
      <c r="B94" s="4" t="s">
        <v>18</v>
      </c>
      <c r="C94" s="2">
        <v>4</v>
      </c>
      <c r="D94" s="2">
        <v>675</v>
      </c>
      <c r="E94" s="2">
        <v>100</v>
      </c>
      <c r="F94" s="2">
        <v>1868</v>
      </c>
      <c r="G94" s="2">
        <v>3256</v>
      </c>
      <c r="H94" s="2">
        <v>670</v>
      </c>
      <c r="I94" s="2">
        <v>1351</v>
      </c>
      <c r="J94" s="2">
        <v>7</v>
      </c>
      <c r="K94" s="2">
        <v>5</v>
      </c>
    </row>
    <row r="95" spans="1:11" ht="15.75">
      <c r="A95" s="1">
        <v>0.5847222222222223</v>
      </c>
      <c r="B95" s="4" t="s">
        <v>19</v>
      </c>
      <c r="C95" s="2">
        <v>5</v>
      </c>
      <c r="D95" s="2">
        <v>254</v>
      </c>
      <c r="E95" s="2">
        <v>971</v>
      </c>
      <c r="F95" s="2">
        <v>649</v>
      </c>
      <c r="G95" s="2">
        <v>668</v>
      </c>
      <c r="H95" s="2">
        <v>2854</v>
      </c>
      <c r="I95" s="2">
        <v>115</v>
      </c>
      <c r="J95" s="2">
        <v>11</v>
      </c>
      <c r="K95" s="2">
        <v>1</v>
      </c>
    </row>
    <row r="96" spans="1:11" ht="15.75">
      <c r="A96" s="1">
        <v>0.5888888888888889</v>
      </c>
      <c r="B96" s="4" t="s">
        <v>20</v>
      </c>
      <c r="C96" s="2">
        <v>6</v>
      </c>
      <c r="D96" s="2">
        <v>8</v>
      </c>
      <c r="E96" s="2">
        <v>604</v>
      </c>
      <c r="F96" s="2">
        <v>1323</v>
      </c>
      <c r="G96" s="2">
        <v>973</v>
      </c>
      <c r="H96" s="2">
        <v>3129</v>
      </c>
      <c r="I96" s="2">
        <v>846</v>
      </c>
      <c r="J96" s="2">
        <v>9</v>
      </c>
      <c r="K96" s="2">
        <v>4</v>
      </c>
    </row>
    <row r="97" spans="1:11" ht="15.75">
      <c r="A97" s="1">
        <v>0.5930555555555556</v>
      </c>
      <c r="B97" s="4" t="s">
        <v>21</v>
      </c>
      <c r="C97" s="2">
        <v>7</v>
      </c>
      <c r="D97" s="2">
        <v>192</v>
      </c>
      <c r="E97" s="2">
        <v>701</v>
      </c>
      <c r="F97" s="2">
        <v>1280</v>
      </c>
      <c r="G97" s="2">
        <v>114</v>
      </c>
      <c r="H97" s="2">
        <v>1516</v>
      </c>
      <c r="I97" s="2">
        <v>1458</v>
      </c>
      <c r="J97" s="2">
        <v>13</v>
      </c>
      <c r="K97" s="2">
        <v>3</v>
      </c>
    </row>
    <row r="98" spans="1:11" ht="15.75">
      <c r="A98" s="1">
        <v>0.5979166666666667</v>
      </c>
      <c r="B98" s="4" t="s">
        <v>22</v>
      </c>
      <c r="C98" s="2">
        <v>8</v>
      </c>
      <c r="D98" s="2">
        <v>100</v>
      </c>
      <c r="E98" s="2">
        <v>1868</v>
      </c>
      <c r="F98" s="2">
        <v>675</v>
      </c>
      <c r="G98" s="2">
        <v>1351</v>
      </c>
      <c r="H98" s="2">
        <v>670</v>
      </c>
      <c r="I98" s="2">
        <v>3256</v>
      </c>
      <c r="J98" s="2">
        <v>5</v>
      </c>
      <c r="K98" s="2">
        <v>3</v>
      </c>
    </row>
    <row r="99" spans="1:11" ht="15.75">
      <c r="A99" s="1">
        <v>0.6090277777777778</v>
      </c>
      <c r="B99" s="4" t="s">
        <v>24</v>
      </c>
      <c r="C99" s="2">
        <v>13</v>
      </c>
      <c r="D99" s="2">
        <v>649</v>
      </c>
      <c r="E99" s="2">
        <v>971</v>
      </c>
      <c r="F99" s="2">
        <v>254</v>
      </c>
      <c r="G99" s="2">
        <v>604</v>
      </c>
      <c r="H99" s="2">
        <v>1323</v>
      </c>
      <c r="I99" s="2">
        <v>8</v>
      </c>
      <c r="J99" s="2">
        <v>14</v>
      </c>
      <c r="K99" s="2">
        <v>3</v>
      </c>
    </row>
    <row r="100" spans="1:11" ht="15.75">
      <c r="A100" s="1">
        <v>0.6131944444444445</v>
      </c>
      <c r="B100" s="4" t="s">
        <v>25</v>
      </c>
      <c r="C100" s="2">
        <v>14</v>
      </c>
      <c r="D100" s="2">
        <v>1280</v>
      </c>
      <c r="E100" s="2">
        <v>192</v>
      </c>
      <c r="F100" s="2">
        <v>701</v>
      </c>
      <c r="G100" s="2">
        <v>100</v>
      </c>
      <c r="H100" s="2">
        <v>1868</v>
      </c>
      <c r="I100" s="2">
        <v>675</v>
      </c>
      <c r="J100" s="2">
        <v>5</v>
      </c>
      <c r="K100" s="2">
        <v>6</v>
      </c>
    </row>
    <row r="101" spans="1:11" ht="15.75">
      <c r="A101" s="1">
        <v>0.6298611111111111</v>
      </c>
      <c r="B101" s="4" t="s">
        <v>26</v>
      </c>
      <c r="C101" s="2">
        <v>15</v>
      </c>
      <c r="D101" s="2">
        <v>649</v>
      </c>
      <c r="E101" s="2">
        <v>971</v>
      </c>
      <c r="F101" s="2">
        <v>254</v>
      </c>
      <c r="G101" s="2">
        <v>8</v>
      </c>
      <c r="H101" s="2">
        <v>604</v>
      </c>
      <c r="I101" s="2">
        <v>1323</v>
      </c>
      <c r="J101" s="2">
        <v>10</v>
      </c>
      <c r="K101" s="2">
        <v>3</v>
      </c>
    </row>
    <row r="102" spans="1:11" ht="15.75">
      <c r="A102" s="1">
        <v>0.6354166666666666</v>
      </c>
      <c r="B102" s="4" t="s">
        <v>27</v>
      </c>
      <c r="C102" s="2">
        <v>16</v>
      </c>
      <c r="D102" s="2">
        <v>701</v>
      </c>
      <c r="E102" s="2">
        <v>192</v>
      </c>
      <c r="F102" s="2">
        <v>1280</v>
      </c>
      <c r="G102" s="2">
        <v>1868</v>
      </c>
      <c r="H102" s="2">
        <v>675</v>
      </c>
      <c r="I102" s="2">
        <v>100</v>
      </c>
      <c r="J102" s="2">
        <v>7</v>
      </c>
      <c r="K102" s="2">
        <v>8</v>
      </c>
    </row>
    <row r="103" spans="1:11" ht="15.75">
      <c r="A103" s="1">
        <v>0.6638888888888889</v>
      </c>
      <c r="B103" s="4" t="s">
        <v>29</v>
      </c>
      <c r="C103" s="2">
        <v>19</v>
      </c>
      <c r="D103" s="2">
        <v>971</v>
      </c>
      <c r="E103" s="2">
        <v>254</v>
      </c>
      <c r="F103" s="2">
        <v>649</v>
      </c>
      <c r="G103" s="2">
        <v>1868</v>
      </c>
      <c r="H103" s="2">
        <v>100</v>
      </c>
      <c r="I103" s="2">
        <v>675</v>
      </c>
      <c r="J103" s="2">
        <v>13</v>
      </c>
      <c r="K103" s="2">
        <v>7</v>
      </c>
    </row>
    <row r="104" spans="1:11" ht="15.75">
      <c r="A104" s="1">
        <v>0.6791666666666667</v>
      </c>
      <c r="B104" s="4" t="s">
        <v>30</v>
      </c>
      <c r="C104" s="2">
        <v>20</v>
      </c>
      <c r="D104" s="2">
        <v>254</v>
      </c>
      <c r="E104" s="2">
        <v>649</v>
      </c>
      <c r="F104" s="2">
        <v>971</v>
      </c>
      <c r="G104" s="2">
        <v>1868</v>
      </c>
      <c r="H104" s="2">
        <v>100</v>
      </c>
      <c r="I104" s="2">
        <v>675</v>
      </c>
      <c r="J104" s="2">
        <v>12</v>
      </c>
      <c r="K104" s="2">
        <v>10</v>
      </c>
    </row>
    <row r="105" spans="8:11" ht="15.75">
      <c r="H105" t="s">
        <v>128</v>
      </c>
      <c r="J105">
        <f>SUM(J91:J104)</f>
        <v>135</v>
      </c>
      <c r="K105" s="32">
        <f>SUM(K91:K104)</f>
        <v>71</v>
      </c>
    </row>
    <row r="106" spans="8:11" ht="15.75">
      <c r="H106" t="s">
        <v>129</v>
      </c>
      <c r="K106">
        <f>(J105+K105)/(104-90)/2</f>
        <v>7.357142857142857</v>
      </c>
    </row>
  </sheetData>
  <sheetProtection/>
  <mergeCells count="2">
    <mergeCell ref="A1:J1"/>
    <mergeCell ref="A89:K89"/>
  </mergeCells>
  <printOptions/>
  <pageMargins left="0.7" right="0.7" top="0.75" bottom="0.75" header="0.3" footer="0.3"/>
  <pageSetup horizontalDpi="600" verticalDpi="6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73">
      <selection activeCell="K74" sqref="K74"/>
    </sheetView>
  </sheetViews>
  <sheetFormatPr defaultColWidth="8.875" defaultRowHeight="15.75"/>
  <sheetData>
    <row r="1" spans="1:10" ht="15.75" customHeight="1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1" ht="31.5">
      <c r="A2" s="3" t="s">
        <v>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11" t="s">
        <v>39</v>
      </c>
    </row>
    <row r="3" spans="1:12" ht="15.75">
      <c r="A3" s="1">
        <v>0.4055555555555555</v>
      </c>
      <c r="B3" s="2">
        <v>1</v>
      </c>
      <c r="C3" s="2">
        <v>3061</v>
      </c>
      <c r="D3" s="2">
        <v>3352</v>
      </c>
      <c r="E3" s="2">
        <v>3067</v>
      </c>
      <c r="F3" s="2">
        <v>1625</v>
      </c>
      <c r="G3" s="2">
        <v>1525</v>
      </c>
      <c r="H3" s="2">
        <v>2781</v>
      </c>
      <c r="I3" s="2">
        <v>0</v>
      </c>
      <c r="J3" s="2">
        <v>7</v>
      </c>
      <c r="L3" t="s">
        <v>41</v>
      </c>
    </row>
    <row r="4" spans="1:11" ht="15.75">
      <c r="A4" s="1">
        <v>0.4125</v>
      </c>
      <c r="B4" s="2">
        <v>2</v>
      </c>
      <c r="C4" s="2">
        <v>2462</v>
      </c>
      <c r="D4" s="2">
        <v>3135</v>
      </c>
      <c r="E4" s="2">
        <v>1781</v>
      </c>
      <c r="F4" s="2">
        <v>2041</v>
      </c>
      <c r="G4" s="2">
        <v>2358</v>
      </c>
      <c r="H4" s="2">
        <v>111</v>
      </c>
      <c r="I4" s="2">
        <v>2</v>
      </c>
      <c r="J4" s="2">
        <v>6</v>
      </c>
      <c r="K4" s="14">
        <f aca="true" t="shared" si="0" ref="K4:K67">A4-A3</f>
        <v>0.006944444444444475</v>
      </c>
    </row>
    <row r="5" spans="1:11" ht="15.75">
      <c r="A5" s="1">
        <v>0.41944444444444445</v>
      </c>
      <c r="B5" s="2">
        <v>3</v>
      </c>
      <c r="C5" s="2">
        <v>2769</v>
      </c>
      <c r="D5" s="2">
        <v>2704</v>
      </c>
      <c r="E5" s="2">
        <v>3110</v>
      </c>
      <c r="F5" s="2">
        <v>1000</v>
      </c>
      <c r="G5" s="2">
        <v>3107</v>
      </c>
      <c r="H5" s="2">
        <v>648</v>
      </c>
      <c r="I5" s="2">
        <v>1</v>
      </c>
      <c r="J5" s="2">
        <v>0</v>
      </c>
      <c r="K5" s="14">
        <f t="shared" si="0"/>
        <v>0.006944444444444475</v>
      </c>
    </row>
    <row r="6" spans="1:11" ht="15.75">
      <c r="A6" s="1">
        <v>0.4284722222222222</v>
      </c>
      <c r="B6" s="2">
        <v>4</v>
      </c>
      <c r="C6" s="2">
        <v>1732</v>
      </c>
      <c r="D6" s="2">
        <v>2803</v>
      </c>
      <c r="E6" s="2">
        <v>2905</v>
      </c>
      <c r="F6" s="2">
        <v>2022</v>
      </c>
      <c r="G6" s="2">
        <v>2338</v>
      </c>
      <c r="H6" s="2">
        <v>101</v>
      </c>
      <c r="I6" s="2">
        <v>6</v>
      </c>
      <c r="J6" s="2">
        <v>4</v>
      </c>
      <c r="K6" s="14">
        <f t="shared" si="0"/>
        <v>0.009027777777777746</v>
      </c>
    </row>
    <row r="7" spans="1:11" ht="15.75">
      <c r="A7" s="1">
        <v>0.43472222222222223</v>
      </c>
      <c r="B7" s="2">
        <v>5</v>
      </c>
      <c r="C7" s="2">
        <v>81</v>
      </c>
      <c r="D7" s="2">
        <v>2151</v>
      </c>
      <c r="E7" s="2">
        <v>2739</v>
      </c>
      <c r="F7" s="2">
        <v>2115</v>
      </c>
      <c r="G7" s="2">
        <v>71</v>
      </c>
      <c r="H7" s="2">
        <v>2949</v>
      </c>
      <c r="I7" s="2">
        <v>0</v>
      </c>
      <c r="J7" s="2">
        <v>0</v>
      </c>
      <c r="K7" s="14">
        <f t="shared" si="0"/>
        <v>0.006250000000000033</v>
      </c>
    </row>
    <row r="8" spans="1:11" ht="15.75">
      <c r="A8" s="1">
        <v>0.44305555555555554</v>
      </c>
      <c r="B8" s="2">
        <v>6</v>
      </c>
      <c r="C8" s="2">
        <v>2709</v>
      </c>
      <c r="D8" s="2">
        <v>16</v>
      </c>
      <c r="E8" s="2">
        <v>2364</v>
      </c>
      <c r="F8" s="2">
        <v>1850</v>
      </c>
      <c r="G8" s="2">
        <v>1755</v>
      </c>
      <c r="H8" s="2">
        <v>2432</v>
      </c>
      <c r="I8" s="2">
        <v>2</v>
      </c>
      <c r="J8" s="2">
        <v>0</v>
      </c>
      <c r="K8" s="14">
        <f t="shared" si="0"/>
        <v>0.008333333333333304</v>
      </c>
    </row>
    <row r="9" spans="1:11" ht="15.75">
      <c r="A9" s="1">
        <v>0.45</v>
      </c>
      <c r="B9" s="2">
        <v>7</v>
      </c>
      <c r="C9" s="2">
        <v>2112</v>
      </c>
      <c r="D9" s="2">
        <v>2725</v>
      </c>
      <c r="E9" s="2">
        <v>3416</v>
      </c>
      <c r="F9" s="2">
        <v>2136</v>
      </c>
      <c r="G9" s="2">
        <v>1739</v>
      </c>
      <c r="H9" s="2">
        <v>3177</v>
      </c>
      <c r="I9" s="2">
        <v>0</v>
      </c>
      <c r="J9" s="2">
        <v>0</v>
      </c>
      <c r="K9" s="14">
        <f t="shared" si="0"/>
        <v>0.006944444444444475</v>
      </c>
    </row>
    <row r="10" spans="1:11" ht="15.75">
      <c r="A10" s="1">
        <v>0.45625</v>
      </c>
      <c r="B10" s="2">
        <v>8</v>
      </c>
      <c r="C10" s="2">
        <v>2151</v>
      </c>
      <c r="D10" s="2">
        <v>2115</v>
      </c>
      <c r="E10" s="2">
        <v>1625</v>
      </c>
      <c r="F10" s="2">
        <v>2358</v>
      </c>
      <c r="G10" s="2">
        <v>2022</v>
      </c>
      <c r="H10" s="2">
        <v>1525</v>
      </c>
      <c r="I10" s="2">
        <v>3</v>
      </c>
      <c r="J10" s="2">
        <v>2</v>
      </c>
      <c r="K10" s="14">
        <f t="shared" si="0"/>
        <v>0.006249999999999978</v>
      </c>
    </row>
    <row r="11" spans="1:11" ht="15.75">
      <c r="A11" s="1">
        <v>0.4611111111111111</v>
      </c>
      <c r="B11" s="2">
        <v>9</v>
      </c>
      <c r="C11" s="2">
        <v>3352</v>
      </c>
      <c r="D11" s="2">
        <v>648</v>
      </c>
      <c r="E11" s="2">
        <v>2364</v>
      </c>
      <c r="F11" s="2">
        <v>81</v>
      </c>
      <c r="G11" s="2">
        <v>71</v>
      </c>
      <c r="H11" s="2">
        <v>3067</v>
      </c>
      <c r="I11" s="2">
        <v>0</v>
      </c>
      <c r="J11" s="2">
        <v>0</v>
      </c>
      <c r="K11" s="14">
        <f t="shared" si="0"/>
        <v>0.004861111111111094</v>
      </c>
    </row>
    <row r="12" spans="1:11" ht="15.75">
      <c r="A12" s="1">
        <v>0.47152777777777777</v>
      </c>
      <c r="B12" s="2">
        <v>10</v>
      </c>
      <c r="C12" s="2">
        <v>1739</v>
      </c>
      <c r="D12" s="2">
        <v>1755</v>
      </c>
      <c r="E12" s="2">
        <v>3107</v>
      </c>
      <c r="F12" s="2">
        <v>3061</v>
      </c>
      <c r="G12" s="2">
        <v>2136</v>
      </c>
      <c r="H12" s="2">
        <v>111</v>
      </c>
      <c r="I12" s="2">
        <v>0</v>
      </c>
      <c r="J12" s="2">
        <v>5</v>
      </c>
      <c r="K12" s="14">
        <f t="shared" si="0"/>
        <v>0.010416666666666685</v>
      </c>
    </row>
    <row r="13" spans="1:11" ht="15.75">
      <c r="A13" s="1">
        <v>0.4763888888888889</v>
      </c>
      <c r="B13" s="2">
        <v>11</v>
      </c>
      <c r="C13" s="2">
        <v>2709</v>
      </c>
      <c r="D13" s="2">
        <v>1000</v>
      </c>
      <c r="E13" s="2">
        <v>3177</v>
      </c>
      <c r="F13" s="2">
        <v>101</v>
      </c>
      <c r="G13" s="2">
        <v>3135</v>
      </c>
      <c r="H13" s="2">
        <v>1732</v>
      </c>
      <c r="I13" s="2">
        <v>0</v>
      </c>
      <c r="J13" s="2">
        <v>3</v>
      </c>
      <c r="K13" s="14">
        <f t="shared" si="0"/>
        <v>0.004861111111111149</v>
      </c>
    </row>
    <row r="14" spans="1:11" ht="15.75">
      <c r="A14" s="1">
        <v>0.48125</v>
      </c>
      <c r="B14" s="2">
        <v>12</v>
      </c>
      <c r="C14" s="2">
        <v>2739</v>
      </c>
      <c r="D14" s="2">
        <v>3110</v>
      </c>
      <c r="E14" s="2">
        <v>2725</v>
      </c>
      <c r="F14" s="2">
        <v>2769</v>
      </c>
      <c r="G14" s="2">
        <v>2803</v>
      </c>
      <c r="H14" s="2">
        <v>16</v>
      </c>
      <c r="I14" s="2">
        <v>1</v>
      </c>
      <c r="J14" s="2">
        <v>7</v>
      </c>
      <c r="K14" s="14">
        <f t="shared" si="0"/>
        <v>0.004861111111111094</v>
      </c>
    </row>
    <row r="15" spans="1:11" ht="15.75">
      <c r="A15" s="1">
        <v>0.4888888888888889</v>
      </c>
      <c r="B15" s="2">
        <v>13</v>
      </c>
      <c r="C15" s="2">
        <v>2338</v>
      </c>
      <c r="D15" s="2">
        <v>2041</v>
      </c>
      <c r="E15" s="2">
        <v>1781</v>
      </c>
      <c r="F15" s="2">
        <v>2112</v>
      </c>
      <c r="G15" s="2">
        <v>1850</v>
      </c>
      <c r="H15" s="2">
        <v>2704</v>
      </c>
      <c r="I15" s="2">
        <v>6</v>
      </c>
      <c r="J15" s="2">
        <v>0</v>
      </c>
      <c r="K15" s="14">
        <f t="shared" si="0"/>
        <v>0.007638888888888862</v>
      </c>
    </row>
    <row r="16" spans="1:11" ht="15.75">
      <c r="A16" s="1">
        <v>0.5006944444444444</v>
      </c>
      <c r="B16" s="2">
        <v>14</v>
      </c>
      <c r="C16" s="2">
        <v>2905</v>
      </c>
      <c r="D16" s="2">
        <v>2781</v>
      </c>
      <c r="E16" s="2">
        <v>2462</v>
      </c>
      <c r="F16" s="2">
        <v>2432</v>
      </c>
      <c r="G16" s="2">
        <v>3416</v>
      </c>
      <c r="H16" s="2">
        <v>2949</v>
      </c>
      <c r="I16" s="2">
        <v>0</v>
      </c>
      <c r="J16" s="2">
        <v>4</v>
      </c>
      <c r="K16" s="14">
        <f t="shared" si="0"/>
        <v>0.011805555555555569</v>
      </c>
    </row>
    <row r="17" spans="1:11" ht="15.75">
      <c r="A17" s="1">
        <v>0.5041666666666667</v>
      </c>
      <c r="B17" s="2">
        <v>15</v>
      </c>
      <c r="C17" s="2">
        <v>648</v>
      </c>
      <c r="D17" s="2">
        <v>2739</v>
      </c>
      <c r="E17" s="2">
        <v>2358</v>
      </c>
      <c r="F17" s="2">
        <v>1732</v>
      </c>
      <c r="G17" s="2">
        <v>3177</v>
      </c>
      <c r="H17" s="2">
        <v>2364</v>
      </c>
      <c r="I17" s="2">
        <v>5</v>
      </c>
      <c r="J17" s="2">
        <v>6</v>
      </c>
      <c r="K17" s="14">
        <f t="shared" si="0"/>
        <v>0.00347222222222221</v>
      </c>
    </row>
    <row r="18" spans="1:11" ht="15.75">
      <c r="A18" s="1">
        <v>0.5090277777777777</v>
      </c>
      <c r="B18" s="2">
        <v>16</v>
      </c>
      <c r="C18" s="2">
        <v>3135</v>
      </c>
      <c r="D18" s="2">
        <v>1000</v>
      </c>
      <c r="E18" s="2">
        <v>3352</v>
      </c>
      <c r="F18" s="2">
        <v>1850</v>
      </c>
      <c r="G18" s="2">
        <v>3107</v>
      </c>
      <c r="H18" s="2">
        <v>2769</v>
      </c>
      <c r="I18" s="2">
        <v>1</v>
      </c>
      <c r="J18" s="2">
        <v>0</v>
      </c>
      <c r="K18" s="14">
        <f t="shared" si="0"/>
        <v>0.004861111111111094</v>
      </c>
    </row>
    <row r="19" spans="1:11" ht="15.75">
      <c r="A19" s="1">
        <v>0.517361111111111</v>
      </c>
      <c r="B19" s="2">
        <v>17</v>
      </c>
      <c r="C19" s="2">
        <v>71</v>
      </c>
      <c r="D19" s="2">
        <v>1781</v>
      </c>
      <c r="E19" s="2">
        <v>2022</v>
      </c>
      <c r="F19" s="2">
        <v>2338</v>
      </c>
      <c r="G19" s="2">
        <v>2112</v>
      </c>
      <c r="H19" s="2">
        <v>2136</v>
      </c>
      <c r="I19" s="2">
        <v>0</v>
      </c>
      <c r="J19" s="2">
        <v>1</v>
      </c>
      <c r="K19" s="14">
        <f t="shared" si="0"/>
        <v>0.008333333333333304</v>
      </c>
    </row>
    <row r="20" spans="1:11" ht="15.75">
      <c r="A20" s="1">
        <v>0.5256944444444445</v>
      </c>
      <c r="B20" s="2">
        <v>18</v>
      </c>
      <c r="C20" s="2">
        <v>16</v>
      </c>
      <c r="D20" s="2">
        <v>1625</v>
      </c>
      <c r="E20" s="2">
        <v>111</v>
      </c>
      <c r="F20" s="2">
        <v>2781</v>
      </c>
      <c r="G20" s="2">
        <v>2949</v>
      </c>
      <c r="H20" s="2">
        <v>2803</v>
      </c>
      <c r="I20" s="2">
        <v>14</v>
      </c>
      <c r="J20" s="2">
        <v>6</v>
      </c>
      <c r="K20" s="14">
        <f t="shared" si="0"/>
        <v>0.008333333333333415</v>
      </c>
    </row>
    <row r="21" spans="1:12" ht="15.75">
      <c r="A21" s="1">
        <v>0.55</v>
      </c>
      <c r="B21" s="2">
        <v>19</v>
      </c>
      <c r="C21" s="2">
        <v>2041</v>
      </c>
      <c r="D21" s="2">
        <v>2704</v>
      </c>
      <c r="E21" s="2">
        <v>3061</v>
      </c>
      <c r="F21" s="2">
        <v>2115</v>
      </c>
      <c r="G21" s="2">
        <v>2725</v>
      </c>
      <c r="H21" s="2">
        <v>2709</v>
      </c>
      <c r="I21" s="2">
        <v>2</v>
      </c>
      <c r="J21" s="2">
        <v>4</v>
      </c>
      <c r="K21" s="14"/>
      <c r="L21" t="s">
        <v>46</v>
      </c>
    </row>
    <row r="22" spans="1:11" ht="15.75">
      <c r="A22" s="1">
        <v>0.55625</v>
      </c>
      <c r="B22" s="2">
        <v>20</v>
      </c>
      <c r="C22" s="2">
        <v>1525</v>
      </c>
      <c r="D22" s="2">
        <v>2432</v>
      </c>
      <c r="E22" s="2">
        <v>81</v>
      </c>
      <c r="F22" s="2">
        <v>1755</v>
      </c>
      <c r="G22" s="2">
        <v>3110</v>
      </c>
      <c r="H22" s="2">
        <v>3416</v>
      </c>
      <c r="I22" s="2">
        <v>0</v>
      </c>
      <c r="J22" s="2">
        <v>0</v>
      </c>
      <c r="K22" s="14">
        <f t="shared" si="0"/>
        <v>0.006249999999999978</v>
      </c>
    </row>
    <row r="23" spans="1:11" ht="15.75">
      <c r="A23" s="1">
        <v>0.5618055555555556</v>
      </c>
      <c r="B23" s="2">
        <v>21</v>
      </c>
      <c r="C23" s="2">
        <v>3067</v>
      </c>
      <c r="D23" s="2">
        <v>1739</v>
      </c>
      <c r="E23" s="2">
        <v>2462</v>
      </c>
      <c r="F23" s="2">
        <v>2151</v>
      </c>
      <c r="G23" s="2">
        <v>101</v>
      </c>
      <c r="H23" s="2">
        <v>2905</v>
      </c>
      <c r="I23" s="2">
        <v>1</v>
      </c>
      <c r="J23" s="2">
        <v>3</v>
      </c>
      <c r="K23" s="14">
        <f t="shared" si="0"/>
        <v>0.005555555555555536</v>
      </c>
    </row>
    <row r="24" spans="1:11" ht="15.75">
      <c r="A24" s="1">
        <v>0.5680555555555555</v>
      </c>
      <c r="B24" s="2">
        <v>22</v>
      </c>
      <c r="C24" s="2">
        <v>2338</v>
      </c>
      <c r="D24" s="2">
        <v>71</v>
      </c>
      <c r="E24" s="2">
        <v>648</v>
      </c>
      <c r="F24" s="2">
        <v>16</v>
      </c>
      <c r="G24" s="2">
        <v>2725</v>
      </c>
      <c r="H24" s="2">
        <v>3061</v>
      </c>
      <c r="I24" s="2">
        <v>1</v>
      </c>
      <c r="J24" s="2">
        <v>4</v>
      </c>
      <c r="K24" s="14">
        <f t="shared" si="0"/>
        <v>0.006249999999999978</v>
      </c>
    </row>
    <row r="25" spans="1:11" ht="15.75">
      <c r="A25" s="1">
        <v>0.5722222222222222</v>
      </c>
      <c r="B25" s="2">
        <v>23</v>
      </c>
      <c r="C25" s="2">
        <v>2949</v>
      </c>
      <c r="D25" s="2">
        <v>111</v>
      </c>
      <c r="E25" s="2">
        <v>2704</v>
      </c>
      <c r="F25" s="2">
        <v>1625</v>
      </c>
      <c r="G25" s="2">
        <v>2364</v>
      </c>
      <c r="H25" s="2">
        <v>1850</v>
      </c>
      <c r="I25" s="2">
        <v>10</v>
      </c>
      <c r="J25" s="2">
        <v>2</v>
      </c>
      <c r="K25" s="14">
        <f t="shared" si="0"/>
        <v>0.004166666666666652</v>
      </c>
    </row>
    <row r="26" spans="1:11" ht="15.75">
      <c r="A26" s="1">
        <v>0.5756944444444444</v>
      </c>
      <c r="B26" s="2">
        <v>24</v>
      </c>
      <c r="C26" s="2">
        <v>2905</v>
      </c>
      <c r="D26" s="2">
        <v>2769</v>
      </c>
      <c r="E26" s="2">
        <v>3067</v>
      </c>
      <c r="F26" s="2">
        <v>2358</v>
      </c>
      <c r="G26" s="2">
        <v>1755</v>
      </c>
      <c r="H26" s="2">
        <v>3177</v>
      </c>
      <c r="I26" s="2">
        <v>2</v>
      </c>
      <c r="J26" s="2">
        <v>0</v>
      </c>
      <c r="K26" s="14">
        <f t="shared" si="0"/>
        <v>0.00347222222222221</v>
      </c>
    </row>
    <row r="27" spans="1:11" ht="15.75">
      <c r="A27" s="1">
        <v>0.5819444444444445</v>
      </c>
      <c r="B27" s="2">
        <v>25</v>
      </c>
      <c r="C27" s="2">
        <v>3110</v>
      </c>
      <c r="D27" s="2">
        <v>2781</v>
      </c>
      <c r="E27" s="2">
        <v>2151</v>
      </c>
      <c r="F27" s="2">
        <v>1732</v>
      </c>
      <c r="G27" s="2">
        <v>2709</v>
      </c>
      <c r="H27" s="2">
        <v>2112</v>
      </c>
      <c r="I27" s="2">
        <v>1</v>
      </c>
      <c r="J27" s="2">
        <v>5</v>
      </c>
      <c r="K27" s="14">
        <f t="shared" si="0"/>
        <v>0.006250000000000089</v>
      </c>
    </row>
    <row r="28" spans="1:11" ht="15.75">
      <c r="A28" s="1">
        <v>0.5875</v>
      </c>
      <c r="B28" s="2">
        <v>26</v>
      </c>
      <c r="C28" s="2">
        <v>81</v>
      </c>
      <c r="D28" s="2">
        <v>1000</v>
      </c>
      <c r="E28" s="2">
        <v>2136</v>
      </c>
      <c r="F28" s="2">
        <v>1525</v>
      </c>
      <c r="G28" s="2">
        <v>2462</v>
      </c>
      <c r="H28" s="2">
        <v>2041</v>
      </c>
      <c r="I28" s="2">
        <v>3</v>
      </c>
      <c r="J28" s="2">
        <v>0</v>
      </c>
      <c r="K28" s="14">
        <f t="shared" si="0"/>
        <v>0.005555555555555536</v>
      </c>
    </row>
    <row r="29" spans="1:11" ht="15.75">
      <c r="A29" s="1">
        <v>0.5930555555555556</v>
      </c>
      <c r="B29" s="2">
        <v>27</v>
      </c>
      <c r="C29" s="2">
        <v>3107</v>
      </c>
      <c r="D29" s="2">
        <v>3135</v>
      </c>
      <c r="E29" s="2">
        <v>2803</v>
      </c>
      <c r="F29" s="2">
        <v>2432</v>
      </c>
      <c r="G29" s="2">
        <v>1781</v>
      </c>
      <c r="H29" s="2">
        <v>2115</v>
      </c>
      <c r="I29" s="2">
        <v>0</v>
      </c>
      <c r="J29" s="2">
        <v>1</v>
      </c>
      <c r="K29" s="14">
        <f t="shared" si="0"/>
        <v>0.005555555555555536</v>
      </c>
    </row>
    <row r="30" spans="1:11" ht="15.75">
      <c r="A30" s="1">
        <v>0.5965277777777778</v>
      </c>
      <c r="B30" s="2">
        <v>28</v>
      </c>
      <c r="C30" s="2">
        <v>2022</v>
      </c>
      <c r="D30" s="2">
        <v>2739</v>
      </c>
      <c r="E30" s="2">
        <v>3352</v>
      </c>
      <c r="F30" s="2">
        <v>3416</v>
      </c>
      <c r="G30" s="2">
        <v>1739</v>
      </c>
      <c r="H30" s="2">
        <v>101</v>
      </c>
      <c r="I30" s="2">
        <v>0</v>
      </c>
      <c r="J30" s="2">
        <v>0</v>
      </c>
      <c r="K30" s="14">
        <f t="shared" si="0"/>
        <v>0.00347222222222221</v>
      </c>
    </row>
    <row r="31" spans="1:11" ht="15.75">
      <c r="A31" s="1">
        <v>0.6</v>
      </c>
      <c r="B31" s="2">
        <v>29</v>
      </c>
      <c r="C31" s="2">
        <v>111</v>
      </c>
      <c r="D31" s="2">
        <v>1525</v>
      </c>
      <c r="E31" s="2">
        <v>3110</v>
      </c>
      <c r="F31" s="2">
        <v>2905</v>
      </c>
      <c r="G31" s="2">
        <v>71</v>
      </c>
      <c r="H31" s="2">
        <v>2709</v>
      </c>
      <c r="I31" s="2">
        <v>3</v>
      </c>
      <c r="J31" s="2">
        <v>0</v>
      </c>
      <c r="K31" s="14">
        <f t="shared" si="0"/>
        <v>0.00347222222222221</v>
      </c>
    </row>
    <row r="32" spans="1:11" ht="15.75">
      <c r="A32" s="1">
        <v>0.6055555555555555</v>
      </c>
      <c r="B32" s="2">
        <v>30</v>
      </c>
      <c r="C32" s="2">
        <v>1850</v>
      </c>
      <c r="D32" s="2">
        <v>2803</v>
      </c>
      <c r="E32" s="2">
        <v>2462</v>
      </c>
      <c r="F32" s="2">
        <v>3177</v>
      </c>
      <c r="G32" s="2">
        <v>3107</v>
      </c>
      <c r="H32" s="2">
        <v>2151</v>
      </c>
      <c r="I32" s="2">
        <v>1</v>
      </c>
      <c r="J32" s="2">
        <v>0</v>
      </c>
      <c r="K32" s="14">
        <f t="shared" si="0"/>
        <v>0.005555555555555536</v>
      </c>
    </row>
    <row r="33" spans="1:11" ht="15.75">
      <c r="A33" s="1">
        <v>0.6097222222222222</v>
      </c>
      <c r="B33" s="2">
        <v>31</v>
      </c>
      <c r="C33" s="2">
        <v>2949</v>
      </c>
      <c r="D33" s="2">
        <v>3352</v>
      </c>
      <c r="E33" s="2">
        <v>1755</v>
      </c>
      <c r="F33" s="2">
        <v>2136</v>
      </c>
      <c r="G33" s="2">
        <v>2022</v>
      </c>
      <c r="H33" s="2">
        <v>2704</v>
      </c>
      <c r="I33" s="2">
        <v>2</v>
      </c>
      <c r="J33" s="2">
        <v>0</v>
      </c>
      <c r="K33" s="14">
        <f t="shared" si="0"/>
        <v>0.004166666666666652</v>
      </c>
    </row>
    <row r="34" spans="1:11" ht="15.75">
      <c r="A34" s="1">
        <v>0.6138888888888888</v>
      </c>
      <c r="B34" s="2">
        <v>32</v>
      </c>
      <c r="C34" s="2">
        <v>2364</v>
      </c>
      <c r="D34" s="2">
        <v>101</v>
      </c>
      <c r="E34" s="2">
        <v>2358</v>
      </c>
      <c r="F34" s="2">
        <v>2781</v>
      </c>
      <c r="G34" s="2">
        <v>648</v>
      </c>
      <c r="H34" s="2">
        <v>2725</v>
      </c>
      <c r="I34" s="2">
        <v>2</v>
      </c>
      <c r="J34" s="2">
        <v>2</v>
      </c>
      <c r="K34" s="14">
        <f t="shared" si="0"/>
        <v>0.004166666666666652</v>
      </c>
    </row>
    <row r="35" spans="1:11" ht="15.75">
      <c r="A35" s="1">
        <v>0.6173611111111111</v>
      </c>
      <c r="B35" s="2">
        <v>33</v>
      </c>
      <c r="C35" s="2">
        <v>2338</v>
      </c>
      <c r="D35" s="2">
        <v>1732</v>
      </c>
      <c r="E35" s="2">
        <v>1739</v>
      </c>
      <c r="F35" s="2">
        <v>1625</v>
      </c>
      <c r="G35" s="2">
        <v>3135</v>
      </c>
      <c r="H35" s="2">
        <v>81</v>
      </c>
      <c r="I35" s="2">
        <v>5</v>
      </c>
      <c r="J35" s="2">
        <v>2</v>
      </c>
      <c r="K35" s="14">
        <f t="shared" si="0"/>
        <v>0.003472222222222321</v>
      </c>
    </row>
    <row r="36" spans="1:11" ht="15.75">
      <c r="A36" s="1">
        <v>0.6236111111111111</v>
      </c>
      <c r="B36" s="2">
        <v>34</v>
      </c>
      <c r="C36" s="2">
        <v>16</v>
      </c>
      <c r="D36" s="2">
        <v>3416</v>
      </c>
      <c r="E36" s="2">
        <v>2115</v>
      </c>
      <c r="F36" s="2">
        <v>1000</v>
      </c>
      <c r="G36" s="2">
        <v>3067</v>
      </c>
      <c r="H36" s="2">
        <v>1781</v>
      </c>
      <c r="I36" s="2">
        <v>7</v>
      </c>
      <c r="J36" s="2">
        <v>4</v>
      </c>
      <c r="K36" s="14">
        <f t="shared" si="0"/>
        <v>0.006249999999999978</v>
      </c>
    </row>
    <row r="37" spans="1:11" ht="15.75">
      <c r="A37" s="1">
        <v>0.63125</v>
      </c>
      <c r="B37" s="2">
        <v>35</v>
      </c>
      <c r="C37" s="2">
        <v>2432</v>
      </c>
      <c r="D37" s="2">
        <v>2112</v>
      </c>
      <c r="E37" s="2">
        <v>2041</v>
      </c>
      <c r="F37" s="2">
        <v>2769</v>
      </c>
      <c r="G37" s="2">
        <v>2739</v>
      </c>
      <c r="H37" s="2">
        <v>3061</v>
      </c>
      <c r="I37" s="2">
        <v>0</v>
      </c>
      <c r="J37" s="2">
        <v>0</v>
      </c>
      <c r="K37" s="14">
        <f t="shared" si="0"/>
        <v>0.007638888888888862</v>
      </c>
    </row>
    <row r="38" spans="1:11" ht="15.75">
      <c r="A38" s="1">
        <v>0.6361111111111112</v>
      </c>
      <c r="B38" s="2">
        <v>36</v>
      </c>
      <c r="C38" s="2">
        <v>1850</v>
      </c>
      <c r="D38" s="2">
        <v>3352</v>
      </c>
      <c r="E38" s="2">
        <v>2709</v>
      </c>
      <c r="F38" s="2">
        <v>81</v>
      </c>
      <c r="G38" s="2">
        <v>648</v>
      </c>
      <c r="H38" s="2">
        <v>2905</v>
      </c>
      <c r="I38" s="2">
        <v>1</v>
      </c>
      <c r="J38" s="2">
        <v>0</v>
      </c>
      <c r="K38" s="14">
        <f t="shared" si="0"/>
        <v>0.004861111111111205</v>
      </c>
    </row>
    <row r="39" spans="1:11" ht="15.75">
      <c r="A39" s="1">
        <v>0.6409722222222222</v>
      </c>
      <c r="B39" s="2">
        <v>37</v>
      </c>
      <c r="C39" s="2">
        <v>2136</v>
      </c>
      <c r="D39" s="2">
        <v>101</v>
      </c>
      <c r="E39" s="2">
        <v>1525</v>
      </c>
      <c r="F39" s="2">
        <v>2338</v>
      </c>
      <c r="G39" s="2">
        <v>2704</v>
      </c>
      <c r="H39" s="2">
        <v>2151</v>
      </c>
      <c r="I39" s="2">
        <v>0</v>
      </c>
      <c r="J39" s="2">
        <v>0</v>
      </c>
      <c r="K39" s="14">
        <f t="shared" si="0"/>
        <v>0.004861111111110983</v>
      </c>
    </row>
    <row r="40" spans="1:11" ht="15.75">
      <c r="A40" s="1">
        <v>0.6458333333333334</v>
      </c>
      <c r="B40" s="2">
        <v>38</v>
      </c>
      <c r="C40" s="2">
        <v>2358</v>
      </c>
      <c r="D40" s="2">
        <v>1739</v>
      </c>
      <c r="E40" s="2">
        <v>2949</v>
      </c>
      <c r="F40" s="2">
        <v>71</v>
      </c>
      <c r="G40" s="2">
        <v>2432</v>
      </c>
      <c r="H40" s="2">
        <v>1000</v>
      </c>
      <c r="I40" s="2">
        <v>5</v>
      </c>
      <c r="J40" s="2">
        <v>6</v>
      </c>
      <c r="K40" s="14">
        <f t="shared" si="0"/>
        <v>0.004861111111111205</v>
      </c>
    </row>
    <row r="41" spans="1:11" ht="15.75">
      <c r="A41" s="1">
        <v>0.6520833333333333</v>
      </c>
      <c r="B41" s="2">
        <v>39</v>
      </c>
      <c r="C41" s="2">
        <v>2112</v>
      </c>
      <c r="D41" s="2">
        <v>3110</v>
      </c>
      <c r="E41" s="2">
        <v>2803</v>
      </c>
      <c r="F41" s="2">
        <v>3061</v>
      </c>
      <c r="G41" s="2">
        <v>2364</v>
      </c>
      <c r="H41" s="2">
        <v>2462</v>
      </c>
      <c r="I41" s="2">
        <v>0</v>
      </c>
      <c r="J41" s="2">
        <v>2</v>
      </c>
      <c r="K41" s="14">
        <f t="shared" si="0"/>
        <v>0.006249999999999978</v>
      </c>
    </row>
    <row r="42" spans="1:11" ht="15.75">
      <c r="A42" s="1">
        <v>0.65625</v>
      </c>
      <c r="B42" s="2">
        <v>40</v>
      </c>
      <c r="C42" s="2">
        <v>3135</v>
      </c>
      <c r="D42" s="2">
        <v>2115</v>
      </c>
      <c r="E42" s="2">
        <v>2739</v>
      </c>
      <c r="F42" s="2">
        <v>1755</v>
      </c>
      <c r="G42" s="2">
        <v>1625</v>
      </c>
      <c r="H42" s="2">
        <v>2725</v>
      </c>
      <c r="I42" s="2">
        <v>1</v>
      </c>
      <c r="J42" s="2">
        <v>6</v>
      </c>
      <c r="K42" s="14">
        <f t="shared" si="0"/>
        <v>0.004166666666666652</v>
      </c>
    </row>
    <row r="43" spans="1:11" ht="15.75">
      <c r="A43" s="1">
        <v>0.6604166666666667</v>
      </c>
      <c r="B43" s="2">
        <v>41</v>
      </c>
      <c r="C43" s="2">
        <v>3107</v>
      </c>
      <c r="D43" s="2">
        <v>1732</v>
      </c>
      <c r="E43" s="2">
        <v>2041</v>
      </c>
      <c r="F43" s="2">
        <v>3067</v>
      </c>
      <c r="G43" s="2">
        <v>3416</v>
      </c>
      <c r="H43" s="2">
        <v>111</v>
      </c>
      <c r="I43" s="2">
        <v>3</v>
      </c>
      <c r="J43" s="2">
        <v>1</v>
      </c>
      <c r="K43" s="14">
        <f t="shared" si="0"/>
        <v>0.004166666666666652</v>
      </c>
    </row>
    <row r="44" spans="1:11" ht="15.75">
      <c r="A44" s="1">
        <v>0.6652777777777777</v>
      </c>
      <c r="B44" s="2">
        <v>42</v>
      </c>
      <c r="C44" s="2">
        <v>3177</v>
      </c>
      <c r="D44" s="2">
        <v>2022</v>
      </c>
      <c r="E44" s="2">
        <v>2769</v>
      </c>
      <c r="F44" s="2">
        <v>16</v>
      </c>
      <c r="G44" s="2">
        <v>2781</v>
      </c>
      <c r="H44" s="2">
        <v>1781</v>
      </c>
      <c r="I44" s="2">
        <v>0</v>
      </c>
      <c r="J44" s="2">
        <v>6</v>
      </c>
      <c r="K44" s="14">
        <f t="shared" si="0"/>
        <v>0.004861111111111094</v>
      </c>
    </row>
    <row r="45" spans="1:11" ht="15.75">
      <c r="A45" s="1">
        <v>0.6694444444444444</v>
      </c>
      <c r="B45" s="2">
        <v>43</v>
      </c>
      <c r="C45" s="2">
        <v>1625</v>
      </c>
      <c r="D45" s="2">
        <v>2432</v>
      </c>
      <c r="E45" s="2">
        <v>648</v>
      </c>
      <c r="F45" s="2">
        <v>2112</v>
      </c>
      <c r="G45" s="2">
        <v>2151</v>
      </c>
      <c r="H45" s="2">
        <v>1000</v>
      </c>
      <c r="I45" s="2">
        <v>5</v>
      </c>
      <c r="J45" s="2">
        <v>1</v>
      </c>
      <c r="K45" s="14">
        <f t="shared" si="0"/>
        <v>0.004166666666666652</v>
      </c>
    </row>
    <row r="46" spans="1:11" ht="15.75">
      <c r="A46" s="1">
        <v>0.6743055555555556</v>
      </c>
      <c r="B46" s="2">
        <v>44</v>
      </c>
      <c r="C46" s="2">
        <v>3416</v>
      </c>
      <c r="D46" s="2">
        <v>2136</v>
      </c>
      <c r="E46" s="2">
        <v>1850</v>
      </c>
      <c r="F46" s="2">
        <v>2358</v>
      </c>
      <c r="G46" s="2">
        <v>2803</v>
      </c>
      <c r="H46" s="2">
        <v>3061</v>
      </c>
      <c r="I46" s="2">
        <v>0</v>
      </c>
      <c r="J46" s="2">
        <v>5</v>
      </c>
      <c r="K46" s="14">
        <f t="shared" si="0"/>
        <v>0.004861111111111205</v>
      </c>
    </row>
    <row r="47" spans="1:11" ht="15.75">
      <c r="A47" s="1">
        <v>0.6791666666666667</v>
      </c>
      <c r="B47" s="2">
        <v>45</v>
      </c>
      <c r="C47" s="2">
        <v>2704</v>
      </c>
      <c r="D47" s="2">
        <v>3177</v>
      </c>
      <c r="E47" s="2">
        <v>2725</v>
      </c>
      <c r="F47" s="2">
        <v>111</v>
      </c>
      <c r="G47" s="2">
        <v>81</v>
      </c>
      <c r="H47" s="2">
        <v>2022</v>
      </c>
      <c r="I47" s="2">
        <v>2</v>
      </c>
      <c r="J47" s="2">
        <v>5</v>
      </c>
      <c r="K47" s="14">
        <f t="shared" si="0"/>
        <v>0.004861111111111094</v>
      </c>
    </row>
    <row r="48" spans="1:11" ht="15.75">
      <c r="A48" s="1">
        <v>0.6833333333333332</v>
      </c>
      <c r="B48" s="2">
        <v>46</v>
      </c>
      <c r="C48" s="2">
        <v>101</v>
      </c>
      <c r="D48" s="2">
        <v>2781</v>
      </c>
      <c r="E48" s="2">
        <v>71</v>
      </c>
      <c r="F48" s="2">
        <v>1755</v>
      </c>
      <c r="G48" s="2">
        <v>2041</v>
      </c>
      <c r="H48" s="2">
        <v>3135</v>
      </c>
      <c r="I48" s="2">
        <v>10</v>
      </c>
      <c r="J48" s="2">
        <v>1</v>
      </c>
      <c r="K48" s="14">
        <f t="shared" si="0"/>
        <v>0.004166666666666541</v>
      </c>
    </row>
    <row r="49" spans="1:11" ht="15.75">
      <c r="A49" s="1">
        <v>0.6875</v>
      </c>
      <c r="B49" s="2">
        <v>47</v>
      </c>
      <c r="C49" s="2">
        <v>2949</v>
      </c>
      <c r="D49" s="2">
        <v>2338</v>
      </c>
      <c r="E49" s="2">
        <v>2709</v>
      </c>
      <c r="F49" s="2">
        <v>3067</v>
      </c>
      <c r="G49" s="2">
        <v>3110</v>
      </c>
      <c r="H49" s="2">
        <v>3107</v>
      </c>
      <c r="I49" s="2">
        <v>11</v>
      </c>
      <c r="J49" s="2">
        <v>1</v>
      </c>
      <c r="K49" s="14">
        <f t="shared" si="0"/>
        <v>0.004166666666666763</v>
      </c>
    </row>
    <row r="50" spans="1:11" ht="15.75">
      <c r="A50" s="1">
        <v>0.6916666666666668</v>
      </c>
      <c r="B50" s="2">
        <v>48</v>
      </c>
      <c r="C50" s="2">
        <v>2739</v>
      </c>
      <c r="D50" s="2">
        <v>16</v>
      </c>
      <c r="E50" s="2">
        <v>1732</v>
      </c>
      <c r="F50" s="2">
        <v>2115</v>
      </c>
      <c r="G50" s="2">
        <v>2462</v>
      </c>
      <c r="H50" s="2">
        <v>3352</v>
      </c>
      <c r="I50" s="2">
        <v>10</v>
      </c>
      <c r="J50" s="2">
        <v>2</v>
      </c>
      <c r="K50" s="14">
        <f t="shared" si="0"/>
        <v>0.004166666666666763</v>
      </c>
    </row>
    <row r="51" spans="1:11" ht="15.75">
      <c r="A51" s="1">
        <v>0.6958333333333333</v>
      </c>
      <c r="B51" s="2">
        <v>49</v>
      </c>
      <c r="C51" s="2">
        <v>2769</v>
      </c>
      <c r="D51" s="2">
        <v>1781</v>
      </c>
      <c r="E51" s="2">
        <v>2364</v>
      </c>
      <c r="F51" s="2">
        <v>1739</v>
      </c>
      <c r="G51" s="2">
        <v>2905</v>
      </c>
      <c r="H51" s="2">
        <v>1525</v>
      </c>
      <c r="I51" s="2">
        <v>1</v>
      </c>
      <c r="J51" s="2">
        <v>2</v>
      </c>
      <c r="K51" s="14">
        <f t="shared" si="0"/>
        <v>0.004166666666666541</v>
      </c>
    </row>
    <row r="52" spans="1:11" ht="15.75">
      <c r="A52" s="1">
        <v>0.7013888888888888</v>
      </c>
      <c r="B52" s="2">
        <v>50</v>
      </c>
      <c r="C52" s="2">
        <v>2432</v>
      </c>
      <c r="D52" s="2">
        <v>3110</v>
      </c>
      <c r="E52" s="2">
        <v>3177</v>
      </c>
      <c r="F52" s="2">
        <v>2136</v>
      </c>
      <c r="G52" s="2">
        <v>1625</v>
      </c>
      <c r="H52" s="2">
        <v>2041</v>
      </c>
      <c r="I52" s="2">
        <v>0</v>
      </c>
      <c r="J52" s="2">
        <v>10</v>
      </c>
      <c r="K52" s="14">
        <f t="shared" si="0"/>
        <v>0.005555555555555536</v>
      </c>
    </row>
    <row r="53" spans="1:11" ht="15.75">
      <c r="A53" s="1">
        <v>0.7055555555555556</v>
      </c>
      <c r="B53" s="2">
        <v>51</v>
      </c>
      <c r="C53" s="2">
        <v>3067</v>
      </c>
      <c r="D53" s="2">
        <v>2781</v>
      </c>
      <c r="E53" s="2">
        <v>2022</v>
      </c>
      <c r="F53" s="2">
        <v>1850</v>
      </c>
      <c r="G53" s="2">
        <v>111</v>
      </c>
      <c r="H53" s="2">
        <v>2739</v>
      </c>
      <c r="I53" s="2">
        <v>2</v>
      </c>
      <c r="J53" s="2">
        <v>4</v>
      </c>
      <c r="K53" s="14">
        <f t="shared" si="0"/>
        <v>0.004166666666666763</v>
      </c>
    </row>
    <row r="54" spans="1:11" ht="15.75">
      <c r="A54" s="1">
        <v>0.7111111111111111</v>
      </c>
      <c r="B54" s="2">
        <v>52</v>
      </c>
      <c r="C54" s="2">
        <v>71</v>
      </c>
      <c r="D54" s="2">
        <v>2358</v>
      </c>
      <c r="E54" s="2">
        <v>1732</v>
      </c>
      <c r="F54" s="2">
        <v>2905</v>
      </c>
      <c r="G54" s="2">
        <v>2704</v>
      </c>
      <c r="H54" s="2">
        <v>16</v>
      </c>
      <c r="I54" s="2">
        <v>14</v>
      </c>
      <c r="J54" s="2">
        <v>5</v>
      </c>
      <c r="K54" s="14">
        <f t="shared" si="0"/>
        <v>0.005555555555555536</v>
      </c>
    </row>
    <row r="55" spans="1:12" ht="15.75">
      <c r="A55" s="1">
        <v>0.3923611111111111</v>
      </c>
      <c r="B55" s="2">
        <v>53</v>
      </c>
      <c r="C55" s="2">
        <v>1000</v>
      </c>
      <c r="D55" s="2">
        <v>2725</v>
      </c>
      <c r="E55" s="2">
        <v>2462</v>
      </c>
      <c r="F55" s="2">
        <v>1755</v>
      </c>
      <c r="G55" s="2">
        <v>1781</v>
      </c>
      <c r="H55" s="2">
        <v>2709</v>
      </c>
      <c r="I55" s="2">
        <v>1</v>
      </c>
      <c r="J55" s="2">
        <v>5</v>
      </c>
      <c r="K55" s="14"/>
      <c r="L55" t="s">
        <v>40</v>
      </c>
    </row>
    <row r="56" spans="1:11" ht="15.75">
      <c r="A56" s="1">
        <v>0.3993055555555556</v>
      </c>
      <c r="B56" s="2">
        <v>54</v>
      </c>
      <c r="C56" s="2">
        <v>2803</v>
      </c>
      <c r="D56" s="2">
        <v>3416</v>
      </c>
      <c r="E56" s="2">
        <v>1525</v>
      </c>
      <c r="F56" s="2">
        <v>648</v>
      </c>
      <c r="G56" s="2">
        <v>3135</v>
      </c>
      <c r="H56" s="2">
        <v>1739</v>
      </c>
      <c r="I56" s="2">
        <v>0</v>
      </c>
      <c r="J56" s="2">
        <v>2</v>
      </c>
      <c r="K56" s="14">
        <f t="shared" si="0"/>
        <v>0.006944444444444475</v>
      </c>
    </row>
    <row r="57" spans="1:11" ht="15.75">
      <c r="A57" s="1">
        <v>0.40347222222222223</v>
      </c>
      <c r="B57" s="2">
        <v>55</v>
      </c>
      <c r="C57" s="2">
        <v>2151</v>
      </c>
      <c r="D57" s="2">
        <v>3061</v>
      </c>
      <c r="E57" s="2">
        <v>2949</v>
      </c>
      <c r="F57" s="2">
        <v>2338</v>
      </c>
      <c r="G57" s="2">
        <v>81</v>
      </c>
      <c r="H57" s="2">
        <v>2769</v>
      </c>
      <c r="I57" s="2">
        <v>2</v>
      </c>
      <c r="J57" s="2">
        <v>1</v>
      </c>
      <c r="K57" s="14">
        <f t="shared" si="0"/>
        <v>0.004166666666666652</v>
      </c>
    </row>
    <row r="58" spans="1:11" ht="15.75">
      <c r="A58" s="1">
        <v>0.4083333333333334</v>
      </c>
      <c r="B58" s="2">
        <v>56</v>
      </c>
      <c r="C58" s="2">
        <v>2115</v>
      </c>
      <c r="D58" s="2">
        <v>2112</v>
      </c>
      <c r="E58" s="2">
        <v>2364</v>
      </c>
      <c r="F58" s="2">
        <v>3352</v>
      </c>
      <c r="G58" s="2">
        <v>101</v>
      </c>
      <c r="H58" s="2">
        <v>3107</v>
      </c>
      <c r="I58" s="2">
        <v>2</v>
      </c>
      <c r="J58" s="2">
        <v>4</v>
      </c>
      <c r="K58" s="14">
        <f t="shared" si="0"/>
        <v>0.004861111111111149</v>
      </c>
    </row>
    <row r="59" spans="1:11" ht="15.75">
      <c r="A59" s="1">
        <v>0.4125</v>
      </c>
      <c r="B59" s="2">
        <v>57</v>
      </c>
      <c r="C59" s="2">
        <v>3067</v>
      </c>
      <c r="D59" s="2">
        <v>3135</v>
      </c>
      <c r="E59" s="2">
        <v>2704</v>
      </c>
      <c r="F59" s="2">
        <v>2462</v>
      </c>
      <c r="G59" s="2">
        <v>2022</v>
      </c>
      <c r="H59" s="2">
        <v>3110</v>
      </c>
      <c r="I59" s="2">
        <v>6</v>
      </c>
      <c r="J59" s="2">
        <v>3</v>
      </c>
      <c r="K59" s="14">
        <f t="shared" si="0"/>
        <v>0.004166666666666596</v>
      </c>
    </row>
    <row r="60" spans="1:11" ht="15.75">
      <c r="A60" s="1">
        <v>0.4173611111111111</v>
      </c>
      <c r="B60" s="2">
        <v>58</v>
      </c>
      <c r="C60" s="2">
        <v>2709</v>
      </c>
      <c r="D60" s="2">
        <v>81</v>
      </c>
      <c r="E60" s="2">
        <v>2803</v>
      </c>
      <c r="F60" s="2">
        <v>2781</v>
      </c>
      <c r="G60" s="2">
        <v>2358</v>
      </c>
      <c r="H60" s="2">
        <v>1000</v>
      </c>
      <c r="I60" s="2">
        <v>2</v>
      </c>
      <c r="J60" s="2">
        <v>8</v>
      </c>
      <c r="K60" s="14">
        <f t="shared" si="0"/>
        <v>0.004861111111111149</v>
      </c>
    </row>
    <row r="61" spans="1:11" ht="15.75">
      <c r="A61" s="1">
        <v>0.4222222222222222</v>
      </c>
      <c r="B61" s="2">
        <v>59</v>
      </c>
      <c r="C61" s="2">
        <v>648</v>
      </c>
      <c r="D61" s="2">
        <v>1755</v>
      </c>
      <c r="E61" s="2">
        <v>3061</v>
      </c>
      <c r="F61" s="2">
        <v>1732</v>
      </c>
      <c r="G61" s="2">
        <v>1781</v>
      </c>
      <c r="H61" s="2">
        <v>2949</v>
      </c>
      <c r="I61" s="2">
        <v>3</v>
      </c>
      <c r="J61" s="2">
        <v>12</v>
      </c>
      <c r="K61" s="14">
        <f t="shared" si="0"/>
        <v>0.004861111111111094</v>
      </c>
    </row>
    <row r="62" spans="1:11" ht="15.75">
      <c r="A62" s="1">
        <v>0.4263888888888889</v>
      </c>
      <c r="B62" s="2">
        <v>60</v>
      </c>
      <c r="C62" s="2">
        <v>3416</v>
      </c>
      <c r="D62" s="2">
        <v>2364</v>
      </c>
      <c r="E62" s="2">
        <v>2041</v>
      </c>
      <c r="F62" s="2">
        <v>2151</v>
      </c>
      <c r="G62" s="2">
        <v>16</v>
      </c>
      <c r="H62" s="2">
        <v>1739</v>
      </c>
      <c r="I62" s="2">
        <v>0</v>
      </c>
      <c r="J62" s="2">
        <v>5</v>
      </c>
      <c r="K62" s="14">
        <f t="shared" si="0"/>
        <v>0.004166666666666652</v>
      </c>
    </row>
    <row r="63" spans="1:11" ht="15.75">
      <c r="A63" s="1">
        <v>0.43194444444444446</v>
      </c>
      <c r="B63" s="2">
        <v>61</v>
      </c>
      <c r="C63" s="2">
        <v>101</v>
      </c>
      <c r="D63" s="2">
        <v>1625</v>
      </c>
      <c r="E63" s="2">
        <v>2769</v>
      </c>
      <c r="F63" s="2">
        <v>71</v>
      </c>
      <c r="G63" s="2">
        <v>2136</v>
      </c>
      <c r="H63" s="2">
        <v>3107</v>
      </c>
      <c r="I63" s="2">
        <v>7</v>
      </c>
      <c r="J63" s="2">
        <v>3</v>
      </c>
      <c r="K63" s="14">
        <f t="shared" si="0"/>
        <v>0.005555555555555591</v>
      </c>
    </row>
    <row r="64" spans="1:11" ht="15.75">
      <c r="A64" s="1">
        <v>0.4361111111111111</v>
      </c>
      <c r="B64" s="2">
        <v>62</v>
      </c>
      <c r="C64" s="2">
        <v>2725</v>
      </c>
      <c r="D64" s="2">
        <v>1850</v>
      </c>
      <c r="E64" s="2">
        <v>2905</v>
      </c>
      <c r="F64" s="2">
        <v>2112</v>
      </c>
      <c r="G64" s="2">
        <v>2739</v>
      </c>
      <c r="H64" s="2">
        <v>1525</v>
      </c>
      <c r="I64" s="2">
        <v>0</v>
      </c>
      <c r="J64" s="2">
        <v>1</v>
      </c>
      <c r="K64" s="14">
        <f t="shared" si="0"/>
        <v>0.004166666666666652</v>
      </c>
    </row>
    <row r="65" spans="1:11" ht="15.75">
      <c r="A65" s="1">
        <v>0.44097222222222227</v>
      </c>
      <c r="B65" s="2">
        <v>63</v>
      </c>
      <c r="C65" s="2">
        <v>111</v>
      </c>
      <c r="D65" s="2">
        <v>2115</v>
      </c>
      <c r="E65" s="2">
        <v>3177</v>
      </c>
      <c r="F65" s="2">
        <v>3352</v>
      </c>
      <c r="G65" s="2">
        <v>2338</v>
      </c>
      <c r="H65" s="2">
        <v>2432</v>
      </c>
      <c r="I65" s="2">
        <v>7</v>
      </c>
      <c r="J65" s="2">
        <v>4</v>
      </c>
      <c r="K65" s="14">
        <f t="shared" si="0"/>
        <v>0.004861111111111149</v>
      </c>
    </row>
    <row r="66" spans="1:11" ht="15.75">
      <c r="A66" s="1">
        <v>0.4451388888888889</v>
      </c>
      <c r="B66" s="2">
        <v>64</v>
      </c>
      <c r="C66" s="2">
        <v>3416</v>
      </c>
      <c r="D66" s="2">
        <v>2022</v>
      </c>
      <c r="E66" s="2">
        <v>1625</v>
      </c>
      <c r="F66" s="2">
        <v>2709</v>
      </c>
      <c r="G66" s="2">
        <v>2462</v>
      </c>
      <c r="H66" s="2">
        <v>2769</v>
      </c>
      <c r="I66" s="2">
        <v>5</v>
      </c>
      <c r="J66" s="2">
        <v>0</v>
      </c>
      <c r="K66" s="14">
        <f t="shared" si="0"/>
        <v>0.004166666666666652</v>
      </c>
    </row>
    <row r="67" spans="1:11" ht="15.75">
      <c r="A67" s="1">
        <v>0.45</v>
      </c>
      <c r="B67" s="2">
        <v>65</v>
      </c>
      <c r="C67" s="2">
        <v>2112</v>
      </c>
      <c r="D67" s="2">
        <v>81</v>
      </c>
      <c r="E67" s="2">
        <v>101</v>
      </c>
      <c r="F67" s="2">
        <v>3135</v>
      </c>
      <c r="G67" s="2">
        <v>16</v>
      </c>
      <c r="H67" s="2">
        <v>2949</v>
      </c>
      <c r="I67" s="2">
        <v>4</v>
      </c>
      <c r="J67" s="2">
        <v>12</v>
      </c>
      <c r="K67" s="14">
        <f t="shared" si="0"/>
        <v>0.004861111111111094</v>
      </c>
    </row>
    <row r="68" spans="1:11" ht="15.75">
      <c r="A68" s="1">
        <v>0.45416666666666666</v>
      </c>
      <c r="B68" s="2">
        <v>66</v>
      </c>
      <c r="C68" s="2">
        <v>3061</v>
      </c>
      <c r="D68" s="2">
        <v>3107</v>
      </c>
      <c r="E68" s="2">
        <v>2338</v>
      </c>
      <c r="F68" s="2">
        <v>2739</v>
      </c>
      <c r="G68" s="2">
        <v>1000</v>
      </c>
      <c r="H68" s="2">
        <v>2364</v>
      </c>
      <c r="I68" s="2">
        <v>6</v>
      </c>
      <c r="J68" s="2">
        <v>6</v>
      </c>
      <c r="K68" s="14">
        <f>A68-A67</f>
        <v>0.004166666666666652</v>
      </c>
    </row>
    <row r="69" spans="1:11" ht="15.75">
      <c r="A69" s="1">
        <v>0.4597222222222222</v>
      </c>
      <c r="B69" s="2">
        <v>67</v>
      </c>
      <c r="C69" s="2">
        <v>71</v>
      </c>
      <c r="D69" s="2">
        <v>1525</v>
      </c>
      <c r="E69" s="2">
        <v>1755</v>
      </c>
      <c r="F69" s="2">
        <v>2041</v>
      </c>
      <c r="G69" s="2">
        <v>3177</v>
      </c>
      <c r="H69" s="2">
        <v>2803</v>
      </c>
      <c r="I69" s="2">
        <v>10</v>
      </c>
      <c r="J69" s="2">
        <v>0</v>
      </c>
      <c r="K69" s="14">
        <f>A69-A68</f>
        <v>0.005555555555555536</v>
      </c>
    </row>
    <row r="70" spans="1:11" ht="15.75">
      <c r="A70" s="1">
        <v>0.46388888888888885</v>
      </c>
      <c r="B70" s="2">
        <v>68</v>
      </c>
      <c r="C70" s="2">
        <v>2432</v>
      </c>
      <c r="D70" s="2">
        <v>2725</v>
      </c>
      <c r="E70" s="2">
        <v>2136</v>
      </c>
      <c r="F70" s="2">
        <v>1732</v>
      </c>
      <c r="G70" s="2">
        <v>3067</v>
      </c>
      <c r="H70" s="2">
        <v>1850</v>
      </c>
      <c r="I70" s="2">
        <v>0</v>
      </c>
      <c r="J70" s="2">
        <v>7</v>
      </c>
      <c r="K70" s="14">
        <f>A70-A69</f>
        <v>0.004166666666666652</v>
      </c>
    </row>
    <row r="71" spans="1:11" ht="15.75">
      <c r="A71" s="1">
        <v>0.4680555555555555</v>
      </c>
      <c r="B71" s="2">
        <v>69</v>
      </c>
      <c r="C71" s="2">
        <v>1739</v>
      </c>
      <c r="D71" s="2">
        <v>2781</v>
      </c>
      <c r="E71" s="2">
        <v>111</v>
      </c>
      <c r="F71" s="2">
        <v>648</v>
      </c>
      <c r="G71" s="2">
        <v>2115</v>
      </c>
      <c r="H71" s="2">
        <v>2704</v>
      </c>
      <c r="I71" s="2">
        <v>3</v>
      </c>
      <c r="J71" s="2">
        <v>4</v>
      </c>
      <c r="K71" s="14">
        <f>A71-A70</f>
        <v>0.004166666666666652</v>
      </c>
    </row>
    <row r="72" spans="1:11" ht="15.75">
      <c r="A72" s="1">
        <v>0.47222222222222227</v>
      </c>
      <c r="B72" s="2">
        <v>70</v>
      </c>
      <c r="C72" s="2">
        <v>2358</v>
      </c>
      <c r="D72" s="2">
        <v>1781</v>
      </c>
      <c r="E72" s="2">
        <v>2151</v>
      </c>
      <c r="F72" s="2">
        <v>3110</v>
      </c>
      <c r="G72" s="2">
        <v>2905</v>
      </c>
      <c r="H72" s="2">
        <v>3352</v>
      </c>
      <c r="I72" s="2">
        <v>8</v>
      </c>
      <c r="J72" s="2">
        <v>4</v>
      </c>
      <c r="K72" s="14">
        <f>A72-A71</f>
        <v>0.004166666666666763</v>
      </c>
    </row>
    <row r="73" spans="1:12" ht="15.75">
      <c r="A73" s="1"/>
      <c r="B73" s="2"/>
      <c r="C73" s="2"/>
      <c r="D73" s="2"/>
      <c r="E73" s="2"/>
      <c r="F73" s="2"/>
      <c r="G73" t="s">
        <v>128</v>
      </c>
      <c r="I73">
        <f>SUM(I3:I72)</f>
        <v>212</v>
      </c>
      <c r="J73">
        <f>SUM(J3:J72)</f>
        <v>216</v>
      </c>
      <c r="K73" s="14"/>
      <c r="L73" s="14">
        <f>(SUM(K3:K72))/(B72-3)</f>
        <v>0.005389718076285242</v>
      </c>
    </row>
    <row r="74" spans="1:10" ht="15.75">
      <c r="A74" s="5"/>
      <c r="G74" t="s">
        <v>129</v>
      </c>
      <c r="J74">
        <f>(I73+J73)/(72-2)/2</f>
        <v>3.057142857142857</v>
      </c>
    </row>
    <row r="75" spans="1:11" ht="15.75" customHeight="1">
      <c r="A75" s="117" t="s">
        <v>3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</row>
    <row r="76" spans="1:11" ht="31.5">
      <c r="A76" s="3" t="s">
        <v>4</v>
      </c>
      <c r="B76" s="3" t="s">
        <v>5</v>
      </c>
      <c r="C76" s="3" t="s">
        <v>6</v>
      </c>
      <c r="D76" s="3" t="s">
        <v>7</v>
      </c>
      <c r="E76" s="3" t="s">
        <v>8</v>
      </c>
      <c r="F76" s="3" t="s">
        <v>9</v>
      </c>
      <c r="G76" s="3" t="s">
        <v>10</v>
      </c>
      <c r="H76" s="3" t="s">
        <v>11</v>
      </c>
      <c r="I76" s="3" t="s">
        <v>12</v>
      </c>
      <c r="J76" s="3" t="s">
        <v>13</v>
      </c>
      <c r="K76" s="3" t="s">
        <v>14</v>
      </c>
    </row>
    <row r="77" spans="1:11" ht="15.75">
      <c r="A77" s="1">
        <v>0.5472222222222222</v>
      </c>
      <c r="B77" s="4" t="s">
        <v>15</v>
      </c>
      <c r="C77" s="2">
        <v>1</v>
      </c>
      <c r="D77" s="2">
        <v>16</v>
      </c>
      <c r="E77" s="2">
        <v>3352</v>
      </c>
      <c r="F77" s="2">
        <v>1732</v>
      </c>
      <c r="G77" s="2">
        <v>2041</v>
      </c>
      <c r="H77" s="2">
        <v>1739</v>
      </c>
      <c r="I77" s="2">
        <v>1000</v>
      </c>
      <c r="J77" s="2">
        <v>9</v>
      </c>
      <c r="K77" s="2">
        <v>2</v>
      </c>
    </row>
    <row r="78" spans="1:11" ht="15.75">
      <c r="A78" s="1">
        <v>0.5520833333333334</v>
      </c>
      <c r="B78" s="4" t="s">
        <v>16</v>
      </c>
      <c r="C78" s="2">
        <v>2</v>
      </c>
      <c r="D78" s="2">
        <v>71</v>
      </c>
      <c r="E78" s="2">
        <v>3067</v>
      </c>
      <c r="F78" s="2">
        <v>1781</v>
      </c>
      <c r="G78" s="2">
        <v>2704</v>
      </c>
      <c r="H78" s="2">
        <v>2115</v>
      </c>
      <c r="I78" s="2">
        <v>648</v>
      </c>
      <c r="J78" s="2">
        <v>6</v>
      </c>
      <c r="K78" s="2">
        <v>4</v>
      </c>
    </row>
    <row r="79" spans="1:11" ht="15.75">
      <c r="A79" s="1">
        <v>0.5583333333333333</v>
      </c>
      <c r="B79" s="4" t="s">
        <v>17</v>
      </c>
      <c r="C79" s="2">
        <v>3</v>
      </c>
      <c r="D79" s="2">
        <v>3135</v>
      </c>
      <c r="E79" s="2">
        <v>111</v>
      </c>
      <c r="F79" s="2">
        <v>1625</v>
      </c>
      <c r="G79" s="2">
        <v>2769</v>
      </c>
      <c r="H79" s="2">
        <v>3061</v>
      </c>
      <c r="I79" s="2">
        <v>2338</v>
      </c>
      <c r="J79" s="2">
        <v>7</v>
      </c>
      <c r="K79" s="2">
        <v>3</v>
      </c>
    </row>
    <row r="80" spans="1:11" ht="15.75">
      <c r="A80" s="1">
        <v>0.5638888888888889</v>
      </c>
      <c r="B80" s="4" t="s">
        <v>18</v>
      </c>
      <c r="C80" s="2">
        <v>4</v>
      </c>
      <c r="D80" s="2">
        <v>3110</v>
      </c>
      <c r="E80" s="2">
        <v>2949</v>
      </c>
      <c r="F80" s="2">
        <v>2358</v>
      </c>
      <c r="G80" s="2">
        <v>101</v>
      </c>
      <c r="H80" s="2">
        <v>2781</v>
      </c>
      <c r="I80" s="2">
        <v>2709</v>
      </c>
      <c r="J80" s="2">
        <v>4</v>
      </c>
      <c r="K80" s="2">
        <v>4</v>
      </c>
    </row>
    <row r="81" spans="1:11" ht="15.75">
      <c r="A81" s="1">
        <v>0.5701388888888889</v>
      </c>
      <c r="B81" s="4" t="s">
        <v>19</v>
      </c>
      <c r="C81" s="2">
        <v>5</v>
      </c>
      <c r="D81" s="2">
        <v>3352</v>
      </c>
      <c r="E81" s="2">
        <v>16</v>
      </c>
      <c r="F81" s="2">
        <v>1732</v>
      </c>
      <c r="G81" s="2">
        <v>2041</v>
      </c>
      <c r="H81" s="2">
        <v>1739</v>
      </c>
      <c r="I81" s="2">
        <v>1000</v>
      </c>
      <c r="J81" s="2">
        <v>13</v>
      </c>
      <c r="K81" s="2">
        <v>1</v>
      </c>
    </row>
    <row r="82" spans="1:11" ht="15.75">
      <c r="A82" s="1">
        <v>0.5756944444444444</v>
      </c>
      <c r="B82" s="4" t="s">
        <v>20</v>
      </c>
      <c r="C82" s="2">
        <v>6</v>
      </c>
      <c r="D82" s="2">
        <v>3067</v>
      </c>
      <c r="E82" s="2">
        <v>71</v>
      </c>
      <c r="F82" s="2">
        <v>1781</v>
      </c>
      <c r="G82" s="2">
        <v>648</v>
      </c>
      <c r="H82" s="2">
        <v>2115</v>
      </c>
      <c r="I82" s="2">
        <v>2704</v>
      </c>
      <c r="J82" s="2">
        <v>9</v>
      </c>
      <c r="K82" s="2">
        <v>4</v>
      </c>
    </row>
    <row r="83" spans="1:11" ht="15.75">
      <c r="A83" s="1">
        <v>0.5805555555555556</v>
      </c>
      <c r="B83" s="4" t="s">
        <v>21</v>
      </c>
      <c r="C83" s="2">
        <v>7</v>
      </c>
      <c r="D83" s="2">
        <v>3135</v>
      </c>
      <c r="E83" s="2">
        <v>111</v>
      </c>
      <c r="F83" s="2">
        <v>1625</v>
      </c>
      <c r="G83" s="2">
        <v>2338</v>
      </c>
      <c r="H83" s="2">
        <v>2769</v>
      </c>
      <c r="I83" s="2">
        <v>3061</v>
      </c>
      <c r="J83" s="2">
        <v>4</v>
      </c>
      <c r="K83" s="2">
        <v>2</v>
      </c>
    </row>
    <row r="84" spans="1:11" ht="15.75">
      <c r="A84" s="1">
        <v>0.5854166666666667</v>
      </c>
      <c r="B84" s="4" t="s">
        <v>22</v>
      </c>
      <c r="C84" s="2">
        <v>8</v>
      </c>
      <c r="D84" s="2">
        <v>2949</v>
      </c>
      <c r="E84" s="2">
        <v>2358</v>
      </c>
      <c r="F84" s="2">
        <v>3110</v>
      </c>
      <c r="G84" s="2">
        <v>2709</v>
      </c>
      <c r="H84" s="2">
        <v>101</v>
      </c>
      <c r="I84" s="2">
        <v>2781</v>
      </c>
      <c r="J84" s="2">
        <v>9</v>
      </c>
      <c r="K84" s="2">
        <v>4</v>
      </c>
    </row>
    <row r="85" spans="1:11" ht="15.75">
      <c r="A85" s="1">
        <v>0.6097222222222222</v>
      </c>
      <c r="B85" s="4" t="s">
        <v>23</v>
      </c>
      <c r="C85" s="2">
        <v>12</v>
      </c>
      <c r="D85" s="2">
        <v>2949</v>
      </c>
      <c r="E85" s="2">
        <v>2358</v>
      </c>
      <c r="F85" s="2">
        <v>3110</v>
      </c>
      <c r="G85" s="2">
        <v>2709</v>
      </c>
      <c r="H85" s="2">
        <v>2781</v>
      </c>
      <c r="I85" s="2">
        <v>101</v>
      </c>
      <c r="J85" s="2">
        <v>6</v>
      </c>
      <c r="K85" s="2">
        <v>5</v>
      </c>
    </row>
    <row r="86" spans="1:11" ht="15.75">
      <c r="A86" s="1">
        <v>0.6208333333333333</v>
      </c>
      <c r="B86" s="4" t="s">
        <v>24</v>
      </c>
      <c r="C86" s="2">
        <v>13</v>
      </c>
      <c r="D86" s="2">
        <v>16</v>
      </c>
      <c r="E86" s="2">
        <v>3352</v>
      </c>
      <c r="F86" s="2">
        <v>1732</v>
      </c>
      <c r="G86" s="2">
        <v>71</v>
      </c>
      <c r="H86" s="2">
        <v>3067</v>
      </c>
      <c r="I86" s="2">
        <v>1781</v>
      </c>
      <c r="J86" s="2">
        <v>13</v>
      </c>
      <c r="K86" s="2">
        <v>6</v>
      </c>
    </row>
    <row r="87" spans="1:11" ht="15.75">
      <c r="A87" s="1">
        <v>0.6256944444444444</v>
      </c>
      <c r="B87" s="4" t="s">
        <v>25</v>
      </c>
      <c r="C87" s="2">
        <v>14</v>
      </c>
      <c r="D87" s="2">
        <v>111</v>
      </c>
      <c r="E87" s="2">
        <v>3135</v>
      </c>
      <c r="F87" s="2">
        <v>1625</v>
      </c>
      <c r="G87" s="2">
        <v>2949</v>
      </c>
      <c r="H87" s="2">
        <v>2358</v>
      </c>
      <c r="I87" s="2">
        <v>3110</v>
      </c>
      <c r="J87" s="2">
        <v>6</v>
      </c>
      <c r="K87" s="2">
        <v>8</v>
      </c>
    </row>
    <row r="88" spans="1:11" ht="15.75">
      <c r="A88" s="1">
        <v>0.63125</v>
      </c>
      <c r="B88" s="4" t="s">
        <v>26</v>
      </c>
      <c r="C88" s="2">
        <v>15</v>
      </c>
      <c r="D88" s="2">
        <v>3352</v>
      </c>
      <c r="E88" s="2">
        <v>16</v>
      </c>
      <c r="F88" s="2">
        <v>1732</v>
      </c>
      <c r="G88" s="2">
        <v>3067</v>
      </c>
      <c r="H88" s="2">
        <v>71</v>
      </c>
      <c r="I88" s="2">
        <v>1781</v>
      </c>
      <c r="J88" s="2">
        <v>6</v>
      </c>
      <c r="K88" s="2">
        <v>4</v>
      </c>
    </row>
    <row r="89" spans="1:11" ht="15.75">
      <c r="A89" s="1">
        <v>0.6381944444444444</v>
      </c>
      <c r="B89" s="4" t="s">
        <v>27</v>
      </c>
      <c r="C89" s="2">
        <v>16</v>
      </c>
      <c r="D89" s="2">
        <v>111</v>
      </c>
      <c r="E89" s="2">
        <v>3135</v>
      </c>
      <c r="F89" s="2">
        <v>1625</v>
      </c>
      <c r="G89" s="2">
        <v>3110</v>
      </c>
      <c r="H89" s="2">
        <v>2358</v>
      </c>
      <c r="I89" s="2">
        <v>2949</v>
      </c>
      <c r="J89" s="2">
        <v>5</v>
      </c>
      <c r="K89" s="2">
        <v>7</v>
      </c>
    </row>
    <row r="90" spans="1:11" ht="15.75">
      <c r="A90" s="1">
        <v>0.6513888888888889</v>
      </c>
      <c r="B90" s="4" t="s">
        <v>29</v>
      </c>
      <c r="C90" s="2">
        <v>19</v>
      </c>
      <c r="D90" s="2">
        <v>3352</v>
      </c>
      <c r="E90" s="2">
        <v>1732</v>
      </c>
      <c r="F90" s="2">
        <v>16</v>
      </c>
      <c r="G90" s="2">
        <v>2358</v>
      </c>
      <c r="H90" s="2">
        <v>3110</v>
      </c>
      <c r="I90" s="2">
        <v>2949</v>
      </c>
      <c r="J90" s="2">
        <v>9</v>
      </c>
      <c r="K90" s="2">
        <v>5</v>
      </c>
    </row>
    <row r="91" spans="1:11" ht="15.75">
      <c r="A91" s="1">
        <v>0.6645833333333333</v>
      </c>
      <c r="B91" s="4" t="s">
        <v>30</v>
      </c>
      <c r="C91" s="2">
        <v>20</v>
      </c>
      <c r="D91" s="2">
        <v>1732</v>
      </c>
      <c r="E91" s="2">
        <v>16</v>
      </c>
      <c r="F91" s="2">
        <v>3352</v>
      </c>
      <c r="G91" s="2">
        <v>3110</v>
      </c>
      <c r="H91" s="2">
        <v>2358</v>
      </c>
      <c r="I91" s="2">
        <v>2949</v>
      </c>
      <c r="J91" s="2">
        <v>15</v>
      </c>
      <c r="K91" s="2">
        <v>5</v>
      </c>
    </row>
    <row r="92" spans="8:11" ht="15.75">
      <c r="H92" t="s">
        <v>128</v>
      </c>
      <c r="J92">
        <f>SUM(J77:J91)</f>
        <v>121</v>
      </c>
      <c r="K92" s="32">
        <f>SUM(K77:K91)</f>
        <v>64</v>
      </c>
    </row>
    <row r="93" spans="8:11" ht="15.75">
      <c r="H93" t="s">
        <v>129</v>
      </c>
      <c r="K93">
        <f>(J92+K92)/(91-76)/2</f>
        <v>6.166666666666667</v>
      </c>
    </row>
  </sheetData>
  <sheetProtection/>
  <mergeCells count="2">
    <mergeCell ref="A1:J1"/>
    <mergeCell ref="A75:K7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65">
      <selection activeCell="K76" sqref="K76"/>
    </sheetView>
  </sheetViews>
  <sheetFormatPr defaultColWidth="8.875" defaultRowHeight="15.75"/>
  <sheetData>
    <row r="1" spans="1:10" ht="15.75" customHeight="1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1" ht="31.5">
      <c r="A2" s="3" t="s">
        <v>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11" t="s">
        <v>39</v>
      </c>
    </row>
    <row r="3" spans="1:12" ht="15.75">
      <c r="A3" s="1">
        <v>0.3951388888888889</v>
      </c>
      <c r="B3" s="2">
        <v>1</v>
      </c>
      <c r="C3" s="2">
        <v>2909</v>
      </c>
      <c r="D3" s="2">
        <v>1024</v>
      </c>
      <c r="E3" s="2">
        <v>1501</v>
      </c>
      <c r="F3" s="2">
        <v>461</v>
      </c>
      <c r="G3" s="2">
        <v>3259</v>
      </c>
      <c r="H3" s="2">
        <v>2368</v>
      </c>
      <c r="I3" s="2">
        <v>7</v>
      </c>
      <c r="J3" s="2">
        <v>1</v>
      </c>
      <c r="L3" t="s">
        <v>41</v>
      </c>
    </row>
    <row r="4" spans="1:11" ht="15.75">
      <c r="A4" s="1">
        <v>0.3993055555555556</v>
      </c>
      <c r="B4" s="2">
        <v>2</v>
      </c>
      <c r="C4" s="2">
        <v>2081</v>
      </c>
      <c r="D4" s="2">
        <v>3272</v>
      </c>
      <c r="E4" s="2">
        <v>2360</v>
      </c>
      <c r="F4" s="2">
        <v>2197</v>
      </c>
      <c r="G4" s="2">
        <v>292</v>
      </c>
      <c r="H4" s="2">
        <v>868</v>
      </c>
      <c r="I4" s="2">
        <v>3</v>
      </c>
      <c r="J4" s="2">
        <v>10</v>
      </c>
      <c r="K4" s="14">
        <f aca="true" t="shared" si="0" ref="K4:K67">A4-A3</f>
        <v>0.004166666666666707</v>
      </c>
    </row>
    <row r="5" spans="1:11" ht="15.75">
      <c r="A5" s="1">
        <v>0.40625</v>
      </c>
      <c r="B5" s="2">
        <v>3</v>
      </c>
      <c r="C5" s="2">
        <v>3000</v>
      </c>
      <c r="D5" s="2">
        <v>2867</v>
      </c>
      <c r="E5" s="2">
        <v>1529</v>
      </c>
      <c r="F5" s="2">
        <v>234</v>
      </c>
      <c r="G5" s="2">
        <v>2171</v>
      </c>
      <c r="H5" s="2">
        <v>554</v>
      </c>
      <c r="I5" s="2">
        <v>1</v>
      </c>
      <c r="J5" s="2">
        <v>3</v>
      </c>
      <c r="K5" s="14">
        <f t="shared" si="0"/>
        <v>0.00694444444444442</v>
      </c>
    </row>
    <row r="6" spans="1:11" ht="15.75">
      <c r="A6" s="1">
        <v>0.41180555555555554</v>
      </c>
      <c r="B6" s="2">
        <v>4</v>
      </c>
      <c r="C6" s="2">
        <v>1646</v>
      </c>
      <c r="D6" s="2">
        <v>3301</v>
      </c>
      <c r="E6" s="2">
        <v>45</v>
      </c>
      <c r="F6" s="2">
        <v>3232</v>
      </c>
      <c r="G6" s="2">
        <v>1327</v>
      </c>
      <c r="H6" s="2">
        <v>393</v>
      </c>
      <c r="I6" s="2">
        <v>4</v>
      </c>
      <c r="J6" s="2">
        <v>0</v>
      </c>
      <c r="K6" s="14">
        <f t="shared" si="0"/>
        <v>0.005555555555555536</v>
      </c>
    </row>
    <row r="7" spans="1:11" ht="15.75">
      <c r="A7" s="1">
        <v>0.41875</v>
      </c>
      <c r="B7" s="2">
        <v>5</v>
      </c>
      <c r="C7" s="2">
        <v>135</v>
      </c>
      <c r="D7" s="2">
        <v>3180</v>
      </c>
      <c r="E7" s="2">
        <v>3176</v>
      </c>
      <c r="F7" s="2">
        <v>2040</v>
      </c>
      <c r="G7" s="2">
        <v>1730</v>
      </c>
      <c r="H7" s="2">
        <v>1555</v>
      </c>
      <c r="I7" s="2">
        <v>1</v>
      </c>
      <c r="J7" s="2">
        <v>0</v>
      </c>
      <c r="K7" s="14">
        <f t="shared" si="0"/>
        <v>0.006944444444444475</v>
      </c>
    </row>
    <row r="8" spans="1:11" ht="15.75">
      <c r="A8" s="1">
        <v>0.4236111111111111</v>
      </c>
      <c r="B8" s="2">
        <v>6</v>
      </c>
      <c r="C8" s="2">
        <v>1741</v>
      </c>
      <c r="D8" s="2">
        <v>829</v>
      </c>
      <c r="E8" s="2">
        <v>1747</v>
      </c>
      <c r="F8" s="2">
        <v>1720</v>
      </c>
      <c r="G8" s="2">
        <v>2783</v>
      </c>
      <c r="H8" s="2">
        <v>2856</v>
      </c>
      <c r="I8" s="2">
        <v>3</v>
      </c>
      <c r="J8" s="2">
        <v>2</v>
      </c>
      <c r="K8" s="14">
        <f t="shared" si="0"/>
        <v>0.004861111111111094</v>
      </c>
    </row>
    <row r="9" spans="1:11" ht="15.75">
      <c r="A9" s="1">
        <v>0.4291666666666667</v>
      </c>
      <c r="B9" s="2">
        <v>7</v>
      </c>
      <c r="C9" s="2">
        <v>447</v>
      </c>
      <c r="D9" s="2">
        <v>1018</v>
      </c>
      <c r="E9" s="2">
        <v>868</v>
      </c>
      <c r="F9" s="2">
        <v>1760</v>
      </c>
      <c r="G9" s="2">
        <v>2081</v>
      </c>
      <c r="H9" s="2">
        <v>234</v>
      </c>
      <c r="I9" s="2">
        <v>5</v>
      </c>
      <c r="J9" s="2">
        <v>0</v>
      </c>
      <c r="K9" s="14">
        <f t="shared" si="0"/>
        <v>0.005555555555555591</v>
      </c>
    </row>
    <row r="10" spans="1:11" ht="15.75">
      <c r="A10" s="1">
        <v>0.4361111111111111</v>
      </c>
      <c r="B10" s="2">
        <v>8</v>
      </c>
      <c r="C10" s="2">
        <v>3272</v>
      </c>
      <c r="D10" s="2">
        <v>1529</v>
      </c>
      <c r="E10" s="2">
        <v>1327</v>
      </c>
      <c r="F10" s="2">
        <v>1501</v>
      </c>
      <c r="G10" s="2">
        <v>393</v>
      </c>
      <c r="H10" s="2">
        <v>135</v>
      </c>
      <c r="I10" s="2">
        <v>1</v>
      </c>
      <c r="J10" s="2">
        <v>4</v>
      </c>
      <c r="K10" s="14">
        <f t="shared" si="0"/>
        <v>0.00694444444444442</v>
      </c>
    </row>
    <row r="11" spans="1:11" ht="15.75">
      <c r="A11" s="1">
        <v>0.44027777777777777</v>
      </c>
      <c r="B11" s="2">
        <v>9</v>
      </c>
      <c r="C11" s="2">
        <v>554</v>
      </c>
      <c r="D11" s="2">
        <v>461</v>
      </c>
      <c r="E11" s="2">
        <v>2360</v>
      </c>
      <c r="F11" s="2">
        <v>1555</v>
      </c>
      <c r="G11" s="2">
        <v>3232</v>
      </c>
      <c r="H11" s="2">
        <v>2856</v>
      </c>
      <c r="I11" s="2">
        <v>1</v>
      </c>
      <c r="J11" s="2">
        <v>2</v>
      </c>
      <c r="K11" s="14">
        <f t="shared" si="0"/>
        <v>0.004166666666666652</v>
      </c>
    </row>
    <row r="12" spans="1:11" ht="15.75">
      <c r="A12" s="1">
        <v>0.4479166666666667</v>
      </c>
      <c r="B12" s="2">
        <v>10</v>
      </c>
      <c r="C12" s="2">
        <v>292</v>
      </c>
      <c r="D12" s="2">
        <v>3259</v>
      </c>
      <c r="E12" s="2">
        <v>829</v>
      </c>
      <c r="F12" s="2">
        <v>3180</v>
      </c>
      <c r="G12" s="2">
        <v>45</v>
      </c>
      <c r="H12" s="2">
        <v>1760</v>
      </c>
      <c r="I12" s="2">
        <v>1</v>
      </c>
      <c r="J12" s="2">
        <v>7</v>
      </c>
      <c r="K12" s="14">
        <f t="shared" si="0"/>
        <v>0.007638888888888917</v>
      </c>
    </row>
    <row r="13" spans="1:11" ht="15.75">
      <c r="A13" s="1">
        <v>0.45208333333333334</v>
      </c>
      <c r="B13" s="2">
        <v>11</v>
      </c>
      <c r="C13" s="2">
        <v>1741</v>
      </c>
      <c r="D13" s="2">
        <v>3000</v>
      </c>
      <c r="E13" s="2">
        <v>2783</v>
      </c>
      <c r="F13" s="2">
        <v>3176</v>
      </c>
      <c r="G13" s="2">
        <v>1646</v>
      </c>
      <c r="H13" s="2">
        <v>1730</v>
      </c>
      <c r="I13" s="2">
        <v>3</v>
      </c>
      <c r="J13" s="2">
        <v>5</v>
      </c>
      <c r="K13" s="14">
        <f t="shared" si="0"/>
        <v>0.004166666666666652</v>
      </c>
    </row>
    <row r="14" spans="1:11" ht="15.75">
      <c r="A14" s="1">
        <v>0.45625</v>
      </c>
      <c r="B14" s="2">
        <v>12</v>
      </c>
      <c r="C14" s="2">
        <v>1018</v>
      </c>
      <c r="D14" s="2">
        <v>2909</v>
      </c>
      <c r="E14" s="2">
        <v>1747</v>
      </c>
      <c r="F14" s="2">
        <v>2171</v>
      </c>
      <c r="G14" s="2">
        <v>2040</v>
      </c>
      <c r="H14" s="2">
        <v>2197</v>
      </c>
      <c r="I14" s="2">
        <v>1</v>
      </c>
      <c r="J14" s="2">
        <v>3</v>
      </c>
      <c r="K14" s="14">
        <f t="shared" si="0"/>
        <v>0.004166666666666652</v>
      </c>
    </row>
    <row r="15" spans="1:11" ht="15.75">
      <c r="A15" s="1">
        <v>0.4618055555555556</v>
      </c>
      <c r="B15" s="2">
        <v>13</v>
      </c>
      <c r="C15" s="2">
        <v>3301</v>
      </c>
      <c r="D15" s="2">
        <v>447</v>
      </c>
      <c r="E15" s="2">
        <v>2368</v>
      </c>
      <c r="F15" s="2">
        <v>1720</v>
      </c>
      <c r="G15" s="2">
        <v>2867</v>
      </c>
      <c r="H15" s="2">
        <v>1024</v>
      </c>
      <c r="I15" s="2">
        <v>0</v>
      </c>
      <c r="J15" s="2">
        <v>7</v>
      </c>
      <c r="K15" s="14">
        <f t="shared" si="0"/>
        <v>0.005555555555555591</v>
      </c>
    </row>
    <row r="16" spans="1:11" ht="15.75">
      <c r="A16" s="1">
        <v>0.46527777777777773</v>
      </c>
      <c r="B16" s="2">
        <v>14</v>
      </c>
      <c r="C16" s="2">
        <v>3176</v>
      </c>
      <c r="D16" s="2">
        <v>2783</v>
      </c>
      <c r="E16" s="2">
        <v>1327</v>
      </c>
      <c r="F16" s="2">
        <v>234</v>
      </c>
      <c r="G16" s="2">
        <v>3272</v>
      </c>
      <c r="H16" s="2">
        <v>2856</v>
      </c>
      <c r="I16" s="2">
        <v>0</v>
      </c>
      <c r="J16" s="2">
        <v>7</v>
      </c>
      <c r="K16" s="14">
        <f t="shared" si="0"/>
        <v>0.0034722222222221544</v>
      </c>
    </row>
    <row r="17" spans="1:11" ht="15.75">
      <c r="A17" s="1">
        <v>0.47152777777777777</v>
      </c>
      <c r="B17" s="2">
        <v>15</v>
      </c>
      <c r="C17" s="2">
        <v>292</v>
      </c>
      <c r="D17" s="2">
        <v>3180</v>
      </c>
      <c r="E17" s="2">
        <v>1646</v>
      </c>
      <c r="F17" s="2">
        <v>1018</v>
      </c>
      <c r="G17" s="2">
        <v>45</v>
      </c>
      <c r="H17" s="2">
        <v>135</v>
      </c>
      <c r="I17" s="2">
        <v>2</v>
      </c>
      <c r="J17" s="2">
        <v>6</v>
      </c>
      <c r="K17" s="14">
        <f t="shared" si="0"/>
        <v>0.006250000000000033</v>
      </c>
    </row>
    <row r="18" spans="1:11" ht="15.75">
      <c r="A18" s="1">
        <v>0.4756944444444444</v>
      </c>
      <c r="B18" s="2">
        <v>16</v>
      </c>
      <c r="C18" s="2">
        <v>829</v>
      </c>
      <c r="D18" s="2">
        <v>1720</v>
      </c>
      <c r="E18" s="2">
        <v>868</v>
      </c>
      <c r="F18" s="2">
        <v>2368</v>
      </c>
      <c r="G18" s="2">
        <v>554</v>
      </c>
      <c r="H18" s="2">
        <v>2867</v>
      </c>
      <c r="I18" s="2">
        <v>2</v>
      </c>
      <c r="J18" s="2">
        <v>0</v>
      </c>
      <c r="K18" s="14">
        <f t="shared" si="0"/>
        <v>0.004166666666666652</v>
      </c>
    </row>
    <row r="19" spans="1:11" ht="15.75">
      <c r="A19" s="1">
        <v>0.48194444444444445</v>
      </c>
      <c r="B19" s="2">
        <v>17</v>
      </c>
      <c r="C19" s="2">
        <v>1730</v>
      </c>
      <c r="D19" s="2">
        <v>1760</v>
      </c>
      <c r="E19" s="2">
        <v>3232</v>
      </c>
      <c r="F19" s="2">
        <v>1024</v>
      </c>
      <c r="G19" s="2">
        <v>461</v>
      </c>
      <c r="H19" s="2">
        <v>3000</v>
      </c>
      <c r="I19" s="2">
        <v>0</v>
      </c>
      <c r="J19" s="2">
        <v>4</v>
      </c>
      <c r="K19" s="14">
        <f t="shared" si="0"/>
        <v>0.006250000000000033</v>
      </c>
    </row>
    <row r="20" spans="1:11" ht="15.75">
      <c r="A20" s="1">
        <v>0.48541666666666666</v>
      </c>
      <c r="B20" s="2">
        <v>18</v>
      </c>
      <c r="C20" s="2">
        <v>3301</v>
      </c>
      <c r="D20" s="2">
        <v>1555</v>
      </c>
      <c r="E20" s="2">
        <v>1529</v>
      </c>
      <c r="F20" s="2">
        <v>447</v>
      </c>
      <c r="G20" s="2">
        <v>2171</v>
      </c>
      <c r="H20" s="2">
        <v>1747</v>
      </c>
      <c r="I20" s="2">
        <v>0</v>
      </c>
      <c r="J20" s="2">
        <v>2</v>
      </c>
      <c r="K20" s="14">
        <f t="shared" si="0"/>
        <v>0.00347222222222221</v>
      </c>
    </row>
    <row r="21" spans="1:11" ht="15.75">
      <c r="A21" s="1">
        <v>0.4902777777777778</v>
      </c>
      <c r="B21" s="2">
        <v>19</v>
      </c>
      <c r="C21" s="2">
        <v>2081</v>
      </c>
      <c r="D21" s="2">
        <v>2197</v>
      </c>
      <c r="E21" s="2">
        <v>1741</v>
      </c>
      <c r="F21" s="2">
        <v>3259</v>
      </c>
      <c r="G21" s="2">
        <v>2040</v>
      </c>
      <c r="H21" s="2">
        <v>1501</v>
      </c>
      <c r="I21" s="2">
        <v>6</v>
      </c>
      <c r="J21" s="2">
        <v>5</v>
      </c>
      <c r="K21" s="14">
        <f t="shared" si="0"/>
        <v>0.004861111111111149</v>
      </c>
    </row>
    <row r="22" spans="1:11" ht="15.75">
      <c r="A22" s="1">
        <v>0.49375</v>
      </c>
      <c r="B22" s="2">
        <v>20</v>
      </c>
      <c r="C22" s="2">
        <v>393</v>
      </c>
      <c r="D22" s="2">
        <v>2909</v>
      </c>
      <c r="E22" s="2">
        <v>1760</v>
      </c>
      <c r="F22" s="2">
        <v>2360</v>
      </c>
      <c r="G22" s="2">
        <v>2856</v>
      </c>
      <c r="H22" s="2">
        <v>135</v>
      </c>
      <c r="I22" s="2">
        <v>0</v>
      </c>
      <c r="J22" s="2">
        <v>6</v>
      </c>
      <c r="K22" s="14">
        <f t="shared" si="0"/>
        <v>0.00347222222222221</v>
      </c>
    </row>
    <row r="23" spans="1:11" ht="15.75">
      <c r="A23" s="1">
        <v>0.4979166666666666</v>
      </c>
      <c r="B23" s="2">
        <v>21</v>
      </c>
      <c r="C23" s="2">
        <v>2867</v>
      </c>
      <c r="D23" s="2">
        <v>3272</v>
      </c>
      <c r="E23" s="2">
        <v>3180</v>
      </c>
      <c r="F23" s="2">
        <v>45</v>
      </c>
      <c r="G23" s="2">
        <v>1747</v>
      </c>
      <c r="H23" s="2">
        <v>1024</v>
      </c>
      <c r="I23" s="2">
        <v>0</v>
      </c>
      <c r="J23" s="2">
        <v>5</v>
      </c>
      <c r="K23" s="14">
        <f t="shared" si="0"/>
        <v>0.004166666666666596</v>
      </c>
    </row>
    <row r="24" spans="1:12" ht="15.75">
      <c r="A24" s="1">
        <v>0.5423611111111112</v>
      </c>
      <c r="B24" s="2">
        <v>22</v>
      </c>
      <c r="C24" s="2">
        <v>447</v>
      </c>
      <c r="D24" s="2">
        <v>2040</v>
      </c>
      <c r="E24" s="2">
        <v>829</v>
      </c>
      <c r="F24" s="2">
        <v>1646</v>
      </c>
      <c r="G24" s="2">
        <v>554</v>
      </c>
      <c r="H24" s="2">
        <v>2197</v>
      </c>
      <c r="I24" s="2">
        <v>8</v>
      </c>
      <c r="J24" s="2">
        <v>4</v>
      </c>
      <c r="K24" s="14"/>
      <c r="L24" t="s">
        <v>46</v>
      </c>
    </row>
    <row r="25" spans="1:11" ht="15.75">
      <c r="A25" s="1">
        <v>0.5479166666666667</v>
      </c>
      <c r="B25" s="2">
        <v>23</v>
      </c>
      <c r="C25" s="2">
        <v>3176</v>
      </c>
      <c r="D25" s="2">
        <v>2368</v>
      </c>
      <c r="E25" s="2">
        <v>1555</v>
      </c>
      <c r="F25" s="2">
        <v>292</v>
      </c>
      <c r="G25" s="2">
        <v>1741</v>
      </c>
      <c r="H25" s="2">
        <v>2909</v>
      </c>
      <c r="I25" s="2">
        <v>1</v>
      </c>
      <c r="J25" s="2">
        <v>3</v>
      </c>
      <c r="K25" s="14">
        <f t="shared" si="0"/>
        <v>0.005555555555555536</v>
      </c>
    </row>
    <row r="26" spans="1:11" ht="15.75">
      <c r="A26" s="1">
        <v>0.5534722222222223</v>
      </c>
      <c r="B26" s="2">
        <v>24</v>
      </c>
      <c r="C26" s="2">
        <v>1730</v>
      </c>
      <c r="D26" s="2">
        <v>2081</v>
      </c>
      <c r="E26" s="2">
        <v>1501</v>
      </c>
      <c r="F26" s="2">
        <v>3301</v>
      </c>
      <c r="G26" s="2">
        <v>1720</v>
      </c>
      <c r="H26" s="2">
        <v>1327</v>
      </c>
      <c r="I26" s="2">
        <v>7</v>
      </c>
      <c r="J26" s="2">
        <v>2</v>
      </c>
      <c r="K26" s="14">
        <f t="shared" si="0"/>
        <v>0.005555555555555536</v>
      </c>
    </row>
    <row r="27" spans="1:11" ht="15.75">
      <c r="A27" s="1">
        <v>0.5590277777777778</v>
      </c>
      <c r="B27" s="2">
        <v>25</v>
      </c>
      <c r="C27" s="2">
        <v>1018</v>
      </c>
      <c r="D27" s="2">
        <v>3000</v>
      </c>
      <c r="E27" s="2">
        <v>2360</v>
      </c>
      <c r="F27" s="2">
        <v>1529</v>
      </c>
      <c r="G27" s="2">
        <v>868</v>
      </c>
      <c r="H27" s="2">
        <v>461</v>
      </c>
      <c r="I27" s="2">
        <v>1</v>
      </c>
      <c r="J27" s="2">
        <v>5</v>
      </c>
      <c r="K27" s="14">
        <f t="shared" si="0"/>
        <v>0.005555555555555536</v>
      </c>
    </row>
    <row r="28" spans="1:11" ht="15.75">
      <c r="A28" s="1">
        <v>0.5645833333333333</v>
      </c>
      <c r="B28" s="2">
        <v>26</v>
      </c>
      <c r="C28" s="2">
        <v>2171</v>
      </c>
      <c r="D28" s="2">
        <v>2783</v>
      </c>
      <c r="E28" s="2">
        <v>393</v>
      </c>
      <c r="F28" s="2">
        <v>3232</v>
      </c>
      <c r="G28" s="2">
        <v>234</v>
      </c>
      <c r="H28" s="2">
        <v>3259</v>
      </c>
      <c r="I28" s="2">
        <v>0</v>
      </c>
      <c r="J28" s="2">
        <v>7</v>
      </c>
      <c r="K28" s="14">
        <f t="shared" si="0"/>
        <v>0.005555555555555536</v>
      </c>
    </row>
    <row r="29" spans="1:11" ht="15.75">
      <c r="A29" s="1">
        <v>0.56875</v>
      </c>
      <c r="B29" s="2">
        <v>27</v>
      </c>
      <c r="C29" s="2">
        <v>135</v>
      </c>
      <c r="D29" s="2">
        <v>2197</v>
      </c>
      <c r="E29" s="2">
        <v>2867</v>
      </c>
      <c r="F29" s="2">
        <v>3176</v>
      </c>
      <c r="G29" s="2">
        <v>1741</v>
      </c>
      <c r="H29" s="2">
        <v>1760</v>
      </c>
      <c r="I29" s="2">
        <v>5</v>
      </c>
      <c r="J29" s="2">
        <v>0</v>
      </c>
      <c r="K29" s="14">
        <f t="shared" si="0"/>
        <v>0.004166666666666652</v>
      </c>
    </row>
    <row r="30" spans="1:11" ht="15.75">
      <c r="A30" s="1">
        <v>0.5729166666666666</v>
      </c>
      <c r="B30" s="2">
        <v>28</v>
      </c>
      <c r="C30" s="2">
        <v>3180</v>
      </c>
      <c r="D30" s="2">
        <v>461</v>
      </c>
      <c r="E30" s="2">
        <v>2040</v>
      </c>
      <c r="F30" s="2">
        <v>2368</v>
      </c>
      <c r="G30" s="2">
        <v>1720</v>
      </c>
      <c r="H30" s="2">
        <v>3272</v>
      </c>
      <c r="I30" s="2">
        <v>3</v>
      </c>
      <c r="J30" s="2">
        <v>3</v>
      </c>
      <c r="K30" s="14">
        <f t="shared" si="0"/>
        <v>0.004166666666666652</v>
      </c>
    </row>
    <row r="31" spans="1:11" ht="15.75">
      <c r="A31" s="1">
        <v>0.576388888888889</v>
      </c>
      <c r="B31" s="2">
        <v>29</v>
      </c>
      <c r="C31" s="2">
        <v>3301</v>
      </c>
      <c r="D31" s="2">
        <v>2171</v>
      </c>
      <c r="E31" s="2">
        <v>2856</v>
      </c>
      <c r="F31" s="2">
        <v>1024</v>
      </c>
      <c r="G31" s="2">
        <v>2783</v>
      </c>
      <c r="H31" s="2">
        <v>292</v>
      </c>
      <c r="I31" s="2">
        <v>2</v>
      </c>
      <c r="J31" s="2">
        <v>4</v>
      </c>
      <c r="K31" s="14">
        <f t="shared" si="0"/>
        <v>0.003472222222222321</v>
      </c>
    </row>
    <row r="32" spans="1:11" ht="15.75">
      <c r="A32" s="1">
        <v>0.58125</v>
      </c>
      <c r="B32" s="2">
        <v>30</v>
      </c>
      <c r="C32" s="2">
        <v>1646</v>
      </c>
      <c r="D32" s="2">
        <v>3259</v>
      </c>
      <c r="E32" s="2">
        <v>2081</v>
      </c>
      <c r="F32" s="2">
        <v>2909</v>
      </c>
      <c r="G32" s="2">
        <v>554</v>
      </c>
      <c r="H32" s="2">
        <v>1529</v>
      </c>
      <c r="I32" s="2">
        <v>3</v>
      </c>
      <c r="J32" s="2">
        <v>2</v>
      </c>
      <c r="K32" s="14">
        <f t="shared" si="0"/>
        <v>0.004861111111111094</v>
      </c>
    </row>
    <row r="33" spans="1:11" ht="15.75">
      <c r="A33" s="1">
        <v>0.5881944444444445</v>
      </c>
      <c r="B33" s="2">
        <v>31</v>
      </c>
      <c r="C33" s="2">
        <v>1501</v>
      </c>
      <c r="D33" s="2">
        <v>45</v>
      </c>
      <c r="E33" s="2">
        <v>3232</v>
      </c>
      <c r="F33" s="2">
        <v>1555</v>
      </c>
      <c r="G33" s="2">
        <v>1018</v>
      </c>
      <c r="H33" s="2">
        <v>234</v>
      </c>
      <c r="I33" s="2">
        <v>10</v>
      </c>
      <c r="J33" s="2">
        <v>9</v>
      </c>
      <c r="K33" s="14">
        <f t="shared" si="0"/>
        <v>0.00694444444444442</v>
      </c>
    </row>
    <row r="34" spans="1:11" ht="15.75">
      <c r="A34" s="1">
        <v>0.5916666666666667</v>
      </c>
      <c r="B34" s="2">
        <v>32</v>
      </c>
      <c r="C34" s="2">
        <v>3000</v>
      </c>
      <c r="D34" s="2">
        <v>447</v>
      </c>
      <c r="E34" s="2">
        <v>1730</v>
      </c>
      <c r="F34" s="2">
        <v>829</v>
      </c>
      <c r="G34" s="2">
        <v>2360</v>
      </c>
      <c r="H34" s="2">
        <v>393</v>
      </c>
      <c r="I34" s="2">
        <v>4</v>
      </c>
      <c r="J34" s="2">
        <v>4</v>
      </c>
      <c r="K34" s="14">
        <f t="shared" si="0"/>
        <v>0.00347222222222221</v>
      </c>
    </row>
    <row r="35" spans="1:11" ht="15.75">
      <c r="A35" s="1">
        <v>0.5965277777777778</v>
      </c>
      <c r="B35" s="2">
        <v>33</v>
      </c>
      <c r="C35" s="2">
        <v>868</v>
      </c>
      <c r="D35" s="2">
        <v>1747</v>
      </c>
      <c r="E35" s="2">
        <v>1760</v>
      </c>
      <c r="F35" s="2">
        <v>1327</v>
      </c>
      <c r="G35" s="2">
        <v>135</v>
      </c>
      <c r="H35" s="2">
        <v>2081</v>
      </c>
      <c r="I35" s="2">
        <v>4</v>
      </c>
      <c r="J35" s="2">
        <v>6</v>
      </c>
      <c r="K35" s="14">
        <f t="shared" si="0"/>
        <v>0.004861111111111094</v>
      </c>
    </row>
    <row r="36" spans="1:11" ht="15.75">
      <c r="A36" s="1">
        <v>0.6013888888888889</v>
      </c>
      <c r="B36" s="2">
        <v>34</v>
      </c>
      <c r="C36" s="2">
        <v>1024</v>
      </c>
      <c r="D36" s="2">
        <v>3176</v>
      </c>
      <c r="E36" s="2">
        <v>1529</v>
      </c>
      <c r="F36" s="2">
        <v>1720</v>
      </c>
      <c r="G36" s="2">
        <v>292</v>
      </c>
      <c r="H36" s="2">
        <v>1018</v>
      </c>
      <c r="I36" s="2">
        <v>1</v>
      </c>
      <c r="J36" s="2">
        <v>7</v>
      </c>
      <c r="K36" s="14">
        <f t="shared" si="0"/>
        <v>0.004861111111111094</v>
      </c>
    </row>
    <row r="37" spans="1:11" ht="15.75">
      <c r="A37" s="1">
        <v>0.6055555555555555</v>
      </c>
      <c r="B37" s="2">
        <v>35</v>
      </c>
      <c r="C37" s="2">
        <v>2368</v>
      </c>
      <c r="D37" s="2">
        <v>2856</v>
      </c>
      <c r="E37" s="2">
        <v>2040</v>
      </c>
      <c r="F37" s="2">
        <v>1555</v>
      </c>
      <c r="G37" s="2">
        <v>3000</v>
      </c>
      <c r="H37" s="2">
        <v>2171</v>
      </c>
      <c r="I37" s="2">
        <v>5</v>
      </c>
      <c r="J37" s="2">
        <v>5</v>
      </c>
      <c r="K37" s="14">
        <f t="shared" si="0"/>
        <v>0.004166666666666652</v>
      </c>
    </row>
    <row r="38" spans="1:11" ht="15.75">
      <c r="A38" s="1">
        <v>0.6097222222222222</v>
      </c>
      <c r="B38" s="2">
        <v>36</v>
      </c>
      <c r="C38" s="2">
        <v>2783</v>
      </c>
      <c r="D38" s="2">
        <v>1501</v>
      </c>
      <c r="E38" s="2">
        <v>1747</v>
      </c>
      <c r="F38" s="2">
        <v>447</v>
      </c>
      <c r="G38" s="2">
        <v>45</v>
      </c>
      <c r="H38" s="2">
        <v>2360</v>
      </c>
      <c r="I38" s="2">
        <v>7</v>
      </c>
      <c r="J38" s="2">
        <v>4</v>
      </c>
      <c r="K38" s="14">
        <f t="shared" si="0"/>
        <v>0.004166666666666652</v>
      </c>
    </row>
    <row r="39" spans="1:11" ht="15.75">
      <c r="A39" s="1">
        <v>0.6166666666666667</v>
      </c>
      <c r="B39" s="2">
        <v>37</v>
      </c>
      <c r="C39" s="2">
        <v>1646</v>
      </c>
      <c r="D39" s="2">
        <v>3272</v>
      </c>
      <c r="E39" s="2">
        <v>3232</v>
      </c>
      <c r="F39" s="2">
        <v>554</v>
      </c>
      <c r="G39" s="2">
        <v>868</v>
      </c>
      <c r="H39" s="2">
        <v>3259</v>
      </c>
      <c r="I39" s="2">
        <v>0</v>
      </c>
      <c r="J39" s="2">
        <v>9</v>
      </c>
      <c r="K39" s="14">
        <f t="shared" si="0"/>
        <v>0.006944444444444531</v>
      </c>
    </row>
    <row r="40" spans="1:11" ht="15.75">
      <c r="A40" s="1">
        <v>0.6208333333333333</v>
      </c>
      <c r="B40" s="2">
        <v>38</v>
      </c>
      <c r="C40" s="2">
        <v>2197</v>
      </c>
      <c r="D40" s="2">
        <v>234</v>
      </c>
      <c r="E40" s="2">
        <v>2909</v>
      </c>
      <c r="F40" s="2">
        <v>1730</v>
      </c>
      <c r="G40" s="2">
        <v>461</v>
      </c>
      <c r="H40" s="2">
        <v>1327</v>
      </c>
      <c r="I40" s="2">
        <v>5</v>
      </c>
      <c r="J40" s="2">
        <v>0</v>
      </c>
      <c r="K40" s="14">
        <f t="shared" si="0"/>
        <v>0.004166666666666652</v>
      </c>
    </row>
    <row r="41" spans="1:11" ht="15.75">
      <c r="A41" s="1">
        <v>0.6277777777777778</v>
      </c>
      <c r="B41" s="2">
        <v>39</v>
      </c>
      <c r="C41" s="2">
        <v>1741</v>
      </c>
      <c r="D41" s="2">
        <v>393</v>
      </c>
      <c r="E41" s="2">
        <v>3180</v>
      </c>
      <c r="F41" s="2">
        <v>829</v>
      </c>
      <c r="G41" s="2">
        <v>3301</v>
      </c>
      <c r="H41" s="2">
        <v>2867</v>
      </c>
      <c r="I41" s="2">
        <v>3</v>
      </c>
      <c r="J41" s="2">
        <v>2</v>
      </c>
      <c r="K41" s="14">
        <f t="shared" si="0"/>
        <v>0.00694444444444442</v>
      </c>
    </row>
    <row r="42" spans="1:11" ht="15.75">
      <c r="A42" s="1">
        <v>0.63125</v>
      </c>
      <c r="B42" s="2">
        <v>40</v>
      </c>
      <c r="C42" s="2">
        <v>1720</v>
      </c>
      <c r="D42" s="2">
        <v>3176</v>
      </c>
      <c r="E42" s="2">
        <v>554</v>
      </c>
      <c r="F42" s="2">
        <v>1760</v>
      </c>
      <c r="G42" s="2">
        <v>2360</v>
      </c>
      <c r="H42" s="2">
        <v>1024</v>
      </c>
      <c r="I42" s="2">
        <v>5</v>
      </c>
      <c r="J42" s="2">
        <v>4</v>
      </c>
      <c r="K42" s="14">
        <f t="shared" si="0"/>
        <v>0.00347222222222221</v>
      </c>
    </row>
    <row r="43" spans="1:12" ht="15.75">
      <c r="A43" s="1">
        <v>0.6513888888888889</v>
      </c>
      <c r="B43" s="2">
        <v>41</v>
      </c>
      <c r="C43" s="2">
        <v>2197</v>
      </c>
      <c r="D43" s="2">
        <v>1730</v>
      </c>
      <c r="E43" s="2">
        <v>2856</v>
      </c>
      <c r="F43" s="2">
        <v>2368</v>
      </c>
      <c r="G43" s="2">
        <v>1646</v>
      </c>
      <c r="H43" s="2">
        <v>1529</v>
      </c>
      <c r="I43" s="2">
        <v>5</v>
      </c>
      <c r="J43" s="2">
        <v>4</v>
      </c>
      <c r="K43" s="14">
        <f t="shared" si="0"/>
        <v>0.02013888888888893</v>
      </c>
      <c r="L43" t="s">
        <v>95</v>
      </c>
    </row>
    <row r="44" spans="1:11" ht="15.75">
      <c r="A44" s="1">
        <v>0.6555555555555556</v>
      </c>
      <c r="B44" s="2">
        <v>42</v>
      </c>
      <c r="C44" s="2">
        <v>3272</v>
      </c>
      <c r="D44" s="2">
        <v>45</v>
      </c>
      <c r="E44" s="2">
        <v>868</v>
      </c>
      <c r="F44" s="2">
        <v>1555</v>
      </c>
      <c r="G44" s="2">
        <v>447</v>
      </c>
      <c r="H44" s="2">
        <v>1501</v>
      </c>
      <c r="I44" s="2">
        <v>11</v>
      </c>
      <c r="J44" s="2">
        <v>3</v>
      </c>
      <c r="K44" s="14">
        <f t="shared" si="0"/>
        <v>0.004166666666666652</v>
      </c>
    </row>
    <row r="45" spans="1:11" ht="15.75">
      <c r="A45" s="1">
        <v>0.6590277777777778</v>
      </c>
      <c r="B45" s="2">
        <v>43</v>
      </c>
      <c r="C45" s="2">
        <v>2909</v>
      </c>
      <c r="D45" s="2">
        <v>135</v>
      </c>
      <c r="E45" s="2">
        <v>3259</v>
      </c>
      <c r="F45" s="2">
        <v>3000</v>
      </c>
      <c r="G45" s="2">
        <v>1747</v>
      </c>
      <c r="H45" s="2">
        <v>3301</v>
      </c>
      <c r="I45" s="2">
        <v>4</v>
      </c>
      <c r="J45" s="2">
        <v>3</v>
      </c>
      <c r="K45" s="14">
        <f t="shared" si="0"/>
        <v>0.00347222222222221</v>
      </c>
    </row>
    <row r="46" spans="1:11" ht="15.75">
      <c r="A46" s="1">
        <v>0.6631944444444444</v>
      </c>
      <c r="B46" s="2">
        <v>44</v>
      </c>
      <c r="C46" s="2">
        <v>2171</v>
      </c>
      <c r="D46" s="2">
        <v>1741</v>
      </c>
      <c r="E46" s="2">
        <v>3232</v>
      </c>
      <c r="F46" s="2">
        <v>3180</v>
      </c>
      <c r="G46" s="2">
        <v>1327</v>
      </c>
      <c r="H46" s="2">
        <v>829</v>
      </c>
      <c r="I46" s="2">
        <v>6</v>
      </c>
      <c r="J46" s="2">
        <v>1</v>
      </c>
      <c r="K46" s="14">
        <f t="shared" si="0"/>
        <v>0.004166666666666652</v>
      </c>
    </row>
    <row r="47" spans="1:11" ht="15.75">
      <c r="A47" s="1">
        <v>0.6666666666666666</v>
      </c>
      <c r="B47" s="2">
        <v>45</v>
      </c>
      <c r="C47" s="2">
        <v>2081</v>
      </c>
      <c r="D47" s="2">
        <v>393</v>
      </c>
      <c r="E47" s="2">
        <v>461</v>
      </c>
      <c r="F47" s="2">
        <v>234</v>
      </c>
      <c r="G47" s="2">
        <v>2040</v>
      </c>
      <c r="H47" s="2">
        <v>2783</v>
      </c>
      <c r="I47" s="2">
        <v>2</v>
      </c>
      <c r="J47" s="2">
        <v>7</v>
      </c>
      <c r="K47" s="14">
        <f t="shared" si="0"/>
        <v>0.00347222222222221</v>
      </c>
    </row>
    <row r="48" spans="1:11" ht="15.75">
      <c r="A48" s="1">
        <v>0.6701388888888888</v>
      </c>
      <c r="B48" s="2">
        <v>46</v>
      </c>
      <c r="C48" s="2">
        <v>2867</v>
      </c>
      <c r="D48" s="2">
        <v>1018</v>
      </c>
      <c r="E48" s="2">
        <v>3259</v>
      </c>
      <c r="F48" s="2">
        <v>292</v>
      </c>
      <c r="G48" s="2">
        <v>447</v>
      </c>
      <c r="H48" s="2">
        <v>2856</v>
      </c>
      <c r="I48" s="2">
        <v>4</v>
      </c>
      <c r="J48" s="2">
        <v>2</v>
      </c>
      <c r="K48" s="14">
        <f t="shared" si="0"/>
        <v>0.00347222222222221</v>
      </c>
    </row>
    <row r="49" spans="1:11" ht="15.75">
      <c r="A49" s="1">
        <v>0.675</v>
      </c>
      <c r="B49" s="2">
        <v>47</v>
      </c>
      <c r="C49" s="2">
        <v>1760</v>
      </c>
      <c r="D49" s="2">
        <v>554</v>
      </c>
      <c r="E49" s="2">
        <v>135</v>
      </c>
      <c r="F49" s="2">
        <v>2171</v>
      </c>
      <c r="G49" s="2">
        <v>3180</v>
      </c>
      <c r="H49" s="2">
        <v>1501</v>
      </c>
      <c r="I49" s="2">
        <v>4</v>
      </c>
      <c r="J49" s="2">
        <v>6</v>
      </c>
      <c r="K49" s="14">
        <f t="shared" si="0"/>
        <v>0.004861111111111205</v>
      </c>
    </row>
    <row r="50" spans="1:11" ht="15.75">
      <c r="A50" s="1">
        <v>0.6777777777777777</v>
      </c>
      <c r="B50" s="2">
        <v>48</v>
      </c>
      <c r="C50" s="2">
        <v>3301</v>
      </c>
      <c r="D50" s="2">
        <v>2040</v>
      </c>
      <c r="E50" s="2">
        <v>868</v>
      </c>
      <c r="F50" s="2">
        <v>1730</v>
      </c>
      <c r="G50" s="2">
        <v>1529</v>
      </c>
      <c r="H50" s="2">
        <v>829</v>
      </c>
      <c r="I50" s="2">
        <v>3</v>
      </c>
      <c r="J50" s="2">
        <v>4</v>
      </c>
      <c r="K50" s="14">
        <f t="shared" si="0"/>
        <v>0.002777777777777657</v>
      </c>
    </row>
    <row r="51" spans="1:11" ht="15.75">
      <c r="A51" s="1">
        <v>0.6819444444444445</v>
      </c>
      <c r="B51" s="2">
        <v>49</v>
      </c>
      <c r="C51" s="2">
        <v>45</v>
      </c>
      <c r="D51" s="2">
        <v>393</v>
      </c>
      <c r="E51" s="2">
        <v>2867</v>
      </c>
      <c r="F51" s="2">
        <v>3232</v>
      </c>
      <c r="G51" s="2">
        <v>2081</v>
      </c>
      <c r="H51" s="2">
        <v>3176</v>
      </c>
      <c r="I51" s="2">
        <v>5</v>
      </c>
      <c r="J51" s="2">
        <v>5</v>
      </c>
      <c r="K51" s="14">
        <f t="shared" si="0"/>
        <v>0.004166666666666763</v>
      </c>
    </row>
    <row r="52" spans="1:11" ht="15.75">
      <c r="A52" s="1">
        <v>0.6868055555555556</v>
      </c>
      <c r="B52" s="2">
        <v>50</v>
      </c>
      <c r="C52" s="2">
        <v>234</v>
      </c>
      <c r="D52" s="2">
        <v>1327</v>
      </c>
      <c r="E52" s="2">
        <v>2360</v>
      </c>
      <c r="F52" s="2">
        <v>2368</v>
      </c>
      <c r="G52" s="2">
        <v>1024</v>
      </c>
      <c r="H52" s="2">
        <v>1741</v>
      </c>
      <c r="I52" s="2">
        <v>2</v>
      </c>
      <c r="J52" s="2">
        <v>1</v>
      </c>
      <c r="K52" s="14">
        <f t="shared" si="0"/>
        <v>0.004861111111111094</v>
      </c>
    </row>
    <row r="53" spans="1:11" ht="15.75">
      <c r="A53" s="1">
        <v>0.6902777777777778</v>
      </c>
      <c r="B53" s="2">
        <v>51</v>
      </c>
      <c r="C53" s="2">
        <v>1720</v>
      </c>
      <c r="D53" s="2">
        <v>3000</v>
      </c>
      <c r="E53" s="2">
        <v>2909</v>
      </c>
      <c r="F53" s="2">
        <v>1018</v>
      </c>
      <c r="G53" s="2">
        <v>2197</v>
      </c>
      <c r="H53" s="2">
        <v>3272</v>
      </c>
      <c r="I53" s="2">
        <v>0</v>
      </c>
      <c r="J53" s="2">
        <v>3</v>
      </c>
      <c r="K53" s="14">
        <f t="shared" si="0"/>
        <v>0.00347222222222221</v>
      </c>
    </row>
    <row r="54" spans="1:11" ht="15.75">
      <c r="A54" s="1">
        <v>0.6986111111111111</v>
      </c>
      <c r="B54" s="2">
        <v>52</v>
      </c>
      <c r="C54" s="2">
        <v>292</v>
      </c>
      <c r="D54" s="2">
        <v>1747</v>
      </c>
      <c r="E54" s="2">
        <v>1555</v>
      </c>
      <c r="F54" s="2">
        <v>1646</v>
      </c>
      <c r="G54" s="2">
        <v>461</v>
      </c>
      <c r="H54" s="2">
        <v>2783</v>
      </c>
      <c r="I54" s="2">
        <v>3</v>
      </c>
      <c r="J54" s="2">
        <v>1</v>
      </c>
      <c r="K54" s="14">
        <f t="shared" si="0"/>
        <v>0.008333333333333304</v>
      </c>
    </row>
    <row r="55" spans="1:12" ht="15.75">
      <c r="A55" s="1">
        <v>0.3888888888888889</v>
      </c>
      <c r="B55" s="2">
        <v>53</v>
      </c>
      <c r="C55" s="2">
        <v>2368</v>
      </c>
      <c r="D55" s="2">
        <v>1730</v>
      </c>
      <c r="E55" s="2">
        <v>2171</v>
      </c>
      <c r="F55" s="2">
        <v>3259</v>
      </c>
      <c r="G55" s="2">
        <v>45</v>
      </c>
      <c r="H55" s="2">
        <v>3176</v>
      </c>
      <c r="I55" s="2">
        <v>3</v>
      </c>
      <c r="J55" s="2">
        <v>2</v>
      </c>
      <c r="K55" s="14"/>
      <c r="L55" t="s">
        <v>40</v>
      </c>
    </row>
    <row r="56" spans="1:11" ht="15.75">
      <c r="A56" s="1">
        <v>0.39305555555555555</v>
      </c>
      <c r="B56" s="2">
        <v>54</v>
      </c>
      <c r="C56" s="2">
        <v>447</v>
      </c>
      <c r="D56" s="2">
        <v>3232</v>
      </c>
      <c r="E56" s="2">
        <v>1024</v>
      </c>
      <c r="F56" s="2">
        <v>1741</v>
      </c>
      <c r="G56" s="2">
        <v>1529</v>
      </c>
      <c r="H56" s="2">
        <v>2040</v>
      </c>
      <c r="I56" s="2">
        <v>6</v>
      </c>
      <c r="J56" s="2">
        <v>5</v>
      </c>
      <c r="K56" s="14">
        <f t="shared" si="0"/>
        <v>0.004166666666666652</v>
      </c>
    </row>
    <row r="57" spans="1:11" ht="15.75">
      <c r="A57" s="1">
        <v>0.3972222222222222</v>
      </c>
      <c r="B57" s="2">
        <v>55</v>
      </c>
      <c r="C57" s="2">
        <v>461</v>
      </c>
      <c r="D57" s="2">
        <v>3272</v>
      </c>
      <c r="E57" s="2">
        <v>829</v>
      </c>
      <c r="F57" s="2">
        <v>2856</v>
      </c>
      <c r="G57" s="2">
        <v>2081</v>
      </c>
      <c r="H57" s="2">
        <v>1018</v>
      </c>
      <c r="I57" s="2">
        <v>3</v>
      </c>
      <c r="J57" s="2">
        <v>9</v>
      </c>
      <c r="K57" s="14">
        <f t="shared" si="0"/>
        <v>0.004166666666666652</v>
      </c>
    </row>
    <row r="58" spans="1:11" ht="15.75">
      <c r="A58" s="1">
        <v>0.40138888888888885</v>
      </c>
      <c r="B58" s="2">
        <v>56</v>
      </c>
      <c r="C58" s="2">
        <v>234</v>
      </c>
      <c r="D58" s="2">
        <v>393</v>
      </c>
      <c r="E58" s="2">
        <v>292</v>
      </c>
      <c r="F58" s="2">
        <v>1747</v>
      </c>
      <c r="G58" s="2">
        <v>135</v>
      </c>
      <c r="H58" s="2">
        <v>1720</v>
      </c>
      <c r="I58" s="2">
        <v>5</v>
      </c>
      <c r="J58" s="2">
        <v>0</v>
      </c>
      <c r="K58" s="14">
        <f t="shared" si="0"/>
        <v>0.004166666666666652</v>
      </c>
    </row>
    <row r="59" spans="1:11" ht="15.75">
      <c r="A59" s="1">
        <v>0.4048611111111111</v>
      </c>
      <c r="B59" s="2">
        <v>57</v>
      </c>
      <c r="C59" s="2">
        <v>2197</v>
      </c>
      <c r="D59" s="2">
        <v>3301</v>
      </c>
      <c r="E59" s="2">
        <v>3180</v>
      </c>
      <c r="F59" s="2">
        <v>868</v>
      </c>
      <c r="G59" s="2">
        <v>2360</v>
      </c>
      <c r="H59" s="2">
        <v>2783</v>
      </c>
      <c r="I59" s="2">
        <v>0</v>
      </c>
      <c r="J59" s="2">
        <v>7</v>
      </c>
      <c r="K59" s="14">
        <f t="shared" si="0"/>
        <v>0.0034722222222222654</v>
      </c>
    </row>
    <row r="60" spans="1:11" ht="15.75">
      <c r="A60" s="1">
        <v>0.40902777777777777</v>
      </c>
      <c r="B60" s="2">
        <v>58</v>
      </c>
      <c r="C60" s="2">
        <v>1760</v>
      </c>
      <c r="D60" s="2">
        <v>1501</v>
      </c>
      <c r="E60" s="2">
        <v>2867</v>
      </c>
      <c r="F60" s="2">
        <v>2909</v>
      </c>
      <c r="G60" s="2">
        <v>1555</v>
      </c>
      <c r="H60" s="2">
        <v>1646</v>
      </c>
      <c r="I60" s="2">
        <v>7</v>
      </c>
      <c r="J60" s="2">
        <v>1</v>
      </c>
      <c r="K60" s="14">
        <f t="shared" si="0"/>
        <v>0.004166666666666652</v>
      </c>
    </row>
    <row r="61" spans="1:11" ht="15.75">
      <c r="A61" s="1">
        <v>0.4125</v>
      </c>
      <c r="B61" s="2">
        <v>59</v>
      </c>
      <c r="C61" s="2">
        <v>554</v>
      </c>
      <c r="D61" s="2">
        <v>3000</v>
      </c>
      <c r="E61" s="2">
        <v>2040</v>
      </c>
      <c r="F61" s="2">
        <v>1327</v>
      </c>
      <c r="G61" s="2">
        <v>45</v>
      </c>
      <c r="H61" s="2">
        <v>1741</v>
      </c>
      <c r="I61" s="2">
        <v>5</v>
      </c>
      <c r="J61" s="2">
        <v>5</v>
      </c>
      <c r="K61" s="14">
        <f t="shared" si="0"/>
        <v>0.00347222222222221</v>
      </c>
    </row>
    <row r="62" spans="1:11" ht="15.75">
      <c r="A62" s="1">
        <v>0.42083333333333334</v>
      </c>
      <c r="B62" s="2">
        <v>60</v>
      </c>
      <c r="C62" s="2">
        <v>2856</v>
      </c>
      <c r="D62" s="2">
        <v>3176</v>
      </c>
      <c r="E62" s="2">
        <v>461</v>
      </c>
      <c r="F62" s="2">
        <v>234</v>
      </c>
      <c r="G62" s="2">
        <v>3180</v>
      </c>
      <c r="H62" s="2">
        <v>868</v>
      </c>
      <c r="I62" s="2">
        <v>4</v>
      </c>
      <c r="J62" s="2">
        <v>7</v>
      </c>
      <c r="K62" s="14">
        <f t="shared" si="0"/>
        <v>0.00833333333333336</v>
      </c>
    </row>
    <row r="63" spans="1:11" ht="15.75">
      <c r="A63" s="1">
        <v>0.425</v>
      </c>
      <c r="B63" s="2">
        <v>61</v>
      </c>
      <c r="C63" s="2">
        <v>3301</v>
      </c>
      <c r="D63" s="2">
        <v>1760</v>
      </c>
      <c r="E63" s="2">
        <v>292</v>
      </c>
      <c r="F63" s="2">
        <v>3232</v>
      </c>
      <c r="G63" s="2">
        <v>2197</v>
      </c>
      <c r="H63" s="2">
        <v>2368</v>
      </c>
      <c r="I63" s="2">
        <v>5</v>
      </c>
      <c r="J63" s="2">
        <v>5</v>
      </c>
      <c r="K63" s="14">
        <f t="shared" si="0"/>
        <v>0.004166666666666652</v>
      </c>
    </row>
    <row r="64" spans="1:11" ht="15.75">
      <c r="A64" s="1">
        <v>0.4291666666666667</v>
      </c>
      <c r="B64" s="2">
        <v>62</v>
      </c>
      <c r="C64" s="2">
        <v>1501</v>
      </c>
      <c r="D64" s="2">
        <v>1018</v>
      </c>
      <c r="E64" s="2">
        <v>554</v>
      </c>
      <c r="F64" s="2">
        <v>1730</v>
      </c>
      <c r="G64" s="2">
        <v>393</v>
      </c>
      <c r="H64" s="2">
        <v>1747</v>
      </c>
      <c r="I64" s="2">
        <v>9</v>
      </c>
      <c r="J64" s="2">
        <v>0</v>
      </c>
      <c r="K64" s="14">
        <f t="shared" si="0"/>
        <v>0.004166666666666707</v>
      </c>
    </row>
    <row r="65" spans="1:11" ht="15.75">
      <c r="A65" s="1">
        <v>0.43472222222222223</v>
      </c>
      <c r="B65" s="2">
        <v>63</v>
      </c>
      <c r="C65" s="2">
        <v>1529</v>
      </c>
      <c r="D65" s="2">
        <v>2783</v>
      </c>
      <c r="E65" s="2">
        <v>447</v>
      </c>
      <c r="F65" s="2">
        <v>2909</v>
      </c>
      <c r="G65" s="2">
        <v>1327</v>
      </c>
      <c r="H65" s="2">
        <v>2867</v>
      </c>
      <c r="I65" s="2">
        <v>3</v>
      </c>
      <c r="J65" s="2">
        <v>2</v>
      </c>
      <c r="K65" s="14">
        <f t="shared" si="0"/>
        <v>0.005555555555555536</v>
      </c>
    </row>
    <row r="66" spans="1:11" ht="15.75">
      <c r="A66" s="1">
        <v>0.4388888888888889</v>
      </c>
      <c r="B66" s="2">
        <v>64</v>
      </c>
      <c r="C66" s="2">
        <v>2360</v>
      </c>
      <c r="D66" s="2">
        <v>1646</v>
      </c>
      <c r="E66" s="2">
        <v>1720</v>
      </c>
      <c r="F66" s="2">
        <v>3259</v>
      </c>
      <c r="G66" s="2">
        <v>3272</v>
      </c>
      <c r="H66" s="2">
        <v>2171</v>
      </c>
      <c r="I66" s="2">
        <v>2</v>
      </c>
      <c r="J66" s="2">
        <v>0</v>
      </c>
      <c r="K66" s="14">
        <f t="shared" si="0"/>
        <v>0.004166666666666652</v>
      </c>
    </row>
    <row r="67" spans="1:11" ht="15.75">
      <c r="A67" s="1">
        <v>0.44305555555555554</v>
      </c>
      <c r="B67" s="2">
        <v>65</v>
      </c>
      <c r="C67" s="2">
        <v>1024</v>
      </c>
      <c r="D67" s="2">
        <v>1555</v>
      </c>
      <c r="E67" s="2">
        <v>135</v>
      </c>
      <c r="F67" s="2">
        <v>3000</v>
      </c>
      <c r="G67" s="2">
        <v>2081</v>
      </c>
      <c r="H67" s="2">
        <v>829</v>
      </c>
      <c r="I67" s="2">
        <v>4</v>
      </c>
      <c r="J67" s="2">
        <v>7</v>
      </c>
      <c r="K67" s="14">
        <f t="shared" si="0"/>
        <v>0.004166666666666652</v>
      </c>
    </row>
    <row r="68" spans="1:11" ht="15.75">
      <c r="A68" s="1">
        <v>0.4486111111111111</v>
      </c>
      <c r="B68" s="2">
        <v>66</v>
      </c>
      <c r="C68" s="2">
        <v>234</v>
      </c>
      <c r="D68" s="2">
        <v>1747</v>
      </c>
      <c r="E68" s="2">
        <v>3176</v>
      </c>
      <c r="F68" s="2">
        <v>3301</v>
      </c>
      <c r="G68" s="2">
        <v>3232</v>
      </c>
      <c r="H68" s="2">
        <v>554</v>
      </c>
      <c r="I68" s="2">
        <v>6</v>
      </c>
      <c r="J68" s="2">
        <v>6</v>
      </c>
      <c r="K68" s="14">
        <f aca="true" t="shared" si="1" ref="K68:K74">A68-A67</f>
        <v>0.005555555555555591</v>
      </c>
    </row>
    <row r="69" spans="1:11" ht="15.75">
      <c r="A69" s="1">
        <v>0.4527777777777778</v>
      </c>
      <c r="B69" s="2">
        <v>67</v>
      </c>
      <c r="C69" s="2">
        <v>45</v>
      </c>
      <c r="D69" s="2">
        <v>2783</v>
      </c>
      <c r="E69" s="2">
        <v>2368</v>
      </c>
      <c r="F69" s="2">
        <v>1529</v>
      </c>
      <c r="G69" s="2">
        <v>1760</v>
      </c>
      <c r="H69" s="2">
        <v>1018</v>
      </c>
      <c r="I69" s="2">
        <v>3</v>
      </c>
      <c r="J69" s="2">
        <v>4</v>
      </c>
      <c r="K69" s="14">
        <f t="shared" si="1"/>
        <v>0.004166666666666652</v>
      </c>
    </row>
    <row r="70" spans="1:11" ht="15.75">
      <c r="A70" s="1">
        <v>0.45694444444444443</v>
      </c>
      <c r="B70" s="2">
        <v>68</v>
      </c>
      <c r="C70" s="2">
        <v>1024</v>
      </c>
      <c r="D70" s="2">
        <v>1327</v>
      </c>
      <c r="E70" s="2">
        <v>2197</v>
      </c>
      <c r="F70" s="2">
        <v>1555</v>
      </c>
      <c r="G70" s="2">
        <v>393</v>
      </c>
      <c r="H70" s="2">
        <v>868</v>
      </c>
      <c r="I70" s="2">
        <v>5</v>
      </c>
      <c r="J70" s="2">
        <v>1</v>
      </c>
      <c r="K70" s="14">
        <f t="shared" si="1"/>
        <v>0.004166666666666652</v>
      </c>
    </row>
    <row r="71" spans="1:11" ht="15.75">
      <c r="A71" s="1">
        <v>0.4611111111111111</v>
      </c>
      <c r="B71" s="2">
        <v>69</v>
      </c>
      <c r="C71" s="2">
        <v>1730</v>
      </c>
      <c r="D71" s="2">
        <v>3259</v>
      </c>
      <c r="E71" s="2">
        <v>2360</v>
      </c>
      <c r="F71" s="2">
        <v>2867</v>
      </c>
      <c r="G71" s="2">
        <v>292</v>
      </c>
      <c r="H71" s="2">
        <v>2040</v>
      </c>
      <c r="I71" s="2">
        <v>6</v>
      </c>
      <c r="J71" s="2">
        <v>4</v>
      </c>
      <c r="K71" s="14">
        <f t="shared" si="1"/>
        <v>0.004166666666666652</v>
      </c>
    </row>
    <row r="72" spans="1:11" ht="15.75">
      <c r="A72" s="1">
        <v>0.46527777777777773</v>
      </c>
      <c r="B72" s="2">
        <v>70</v>
      </c>
      <c r="C72" s="2">
        <v>1646</v>
      </c>
      <c r="D72" s="2">
        <v>2856</v>
      </c>
      <c r="E72" s="2">
        <v>3000</v>
      </c>
      <c r="F72" s="2">
        <v>3180</v>
      </c>
      <c r="G72" s="2">
        <v>2081</v>
      </c>
      <c r="H72" s="2">
        <v>1720</v>
      </c>
      <c r="I72" s="2">
        <v>1</v>
      </c>
      <c r="J72" s="2">
        <v>1</v>
      </c>
      <c r="K72" s="14">
        <f t="shared" si="1"/>
        <v>0.004166666666666652</v>
      </c>
    </row>
    <row r="73" spans="1:11" ht="15.75">
      <c r="A73" s="1">
        <v>0.4694444444444445</v>
      </c>
      <c r="B73" s="2">
        <v>71</v>
      </c>
      <c r="C73" s="2">
        <v>2909</v>
      </c>
      <c r="D73" s="2">
        <v>2171</v>
      </c>
      <c r="E73" s="2">
        <v>461</v>
      </c>
      <c r="F73" s="2">
        <v>447</v>
      </c>
      <c r="G73" s="2">
        <v>1741</v>
      </c>
      <c r="H73" s="2">
        <v>135</v>
      </c>
      <c r="I73" s="2">
        <v>1</v>
      </c>
      <c r="J73" s="2">
        <v>7</v>
      </c>
      <c r="K73" s="14">
        <f t="shared" si="1"/>
        <v>0.004166666666666763</v>
      </c>
    </row>
    <row r="74" spans="1:12" ht="15.75">
      <c r="A74" s="1">
        <v>0.4923611111111111</v>
      </c>
      <c r="B74" s="2">
        <v>72</v>
      </c>
      <c r="C74" s="2">
        <v>1501</v>
      </c>
      <c r="D74" s="2">
        <v>829</v>
      </c>
      <c r="E74" s="2">
        <v>234</v>
      </c>
      <c r="F74" s="2">
        <v>3272</v>
      </c>
      <c r="G74" s="2">
        <v>3176</v>
      </c>
      <c r="H74" s="2">
        <v>292</v>
      </c>
      <c r="I74" s="2">
        <v>8</v>
      </c>
      <c r="J74" s="2">
        <v>6</v>
      </c>
      <c r="K74" s="14">
        <f t="shared" si="1"/>
        <v>0.022916666666666585</v>
      </c>
      <c r="L74" t="s">
        <v>95</v>
      </c>
    </row>
    <row r="75" spans="1:12" ht="15.75">
      <c r="A75" s="1"/>
      <c r="B75" s="2"/>
      <c r="C75" s="2"/>
      <c r="D75" s="2"/>
      <c r="E75" s="2"/>
      <c r="F75" s="2"/>
      <c r="G75" t="s">
        <v>128</v>
      </c>
      <c r="I75">
        <f>SUM(I3:I74)</f>
        <v>250</v>
      </c>
      <c r="J75">
        <f>SUM(J3:J74)</f>
        <v>278</v>
      </c>
      <c r="K75" s="14"/>
      <c r="L75" s="14">
        <f>(SUM(K3:K74))/(B74-3)</f>
        <v>0.005253623188405794</v>
      </c>
    </row>
    <row r="76" spans="1:10" ht="15.75">
      <c r="A76" s="5"/>
      <c r="G76" t="s">
        <v>129</v>
      </c>
      <c r="J76">
        <f>(I75+J75)/(74-2)/2</f>
        <v>3.6666666666666665</v>
      </c>
    </row>
    <row r="77" spans="1:11" ht="15.75" customHeight="1">
      <c r="A77" s="117" t="s">
        <v>3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</row>
    <row r="78" spans="1:11" ht="31.5">
      <c r="A78" s="3" t="s">
        <v>4</v>
      </c>
      <c r="B78" s="3" t="s">
        <v>5</v>
      </c>
      <c r="C78" s="3" t="s">
        <v>6</v>
      </c>
      <c r="D78" s="3" t="s">
        <v>7</v>
      </c>
      <c r="E78" s="3" t="s">
        <v>8</v>
      </c>
      <c r="F78" s="3" t="s">
        <v>9</v>
      </c>
      <c r="G78" s="3" t="s">
        <v>10</v>
      </c>
      <c r="H78" s="3" t="s">
        <v>11</v>
      </c>
      <c r="I78" s="3" t="s">
        <v>12</v>
      </c>
      <c r="J78" s="3" t="s">
        <v>13</v>
      </c>
      <c r="K78" s="3" t="s">
        <v>14</v>
      </c>
    </row>
    <row r="79" spans="1:11" ht="15.75">
      <c r="A79" s="1">
        <v>0.5472222222222222</v>
      </c>
      <c r="B79" s="4" t="s">
        <v>15</v>
      </c>
      <c r="C79" s="2">
        <v>1</v>
      </c>
      <c r="D79" s="2">
        <v>1018</v>
      </c>
      <c r="E79" s="2">
        <v>1747</v>
      </c>
      <c r="F79" s="2">
        <v>1501</v>
      </c>
      <c r="G79" s="2">
        <v>1024</v>
      </c>
      <c r="H79" s="2">
        <v>292</v>
      </c>
      <c r="I79" s="2">
        <v>2040</v>
      </c>
      <c r="J79" s="2">
        <v>8</v>
      </c>
      <c r="K79" s="2">
        <v>6</v>
      </c>
    </row>
    <row r="80" spans="1:11" ht="15.75">
      <c r="A80" s="1">
        <v>0.5555555555555556</v>
      </c>
      <c r="B80" s="4" t="s">
        <v>16</v>
      </c>
      <c r="C80" s="2">
        <v>2</v>
      </c>
      <c r="D80" s="2">
        <v>2867</v>
      </c>
      <c r="E80" s="2">
        <v>135</v>
      </c>
      <c r="F80" s="2">
        <v>2197</v>
      </c>
      <c r="G80" s="2">
        <v>234</v>
      </c>
      <c r="H80" s="2">
        <v>2081</v>
      </c>
      <c r="I80" s="2">
        <v>2856</v>
      </c>
      <c r="J80" s="2">
        <v>2</v>
      </c>
      <c r="K80" s="2">
        <v>8</v>
      </c>
    </row>
    <row r="81" spans="1:11" ht="15.75">
      <c r="A81" s="1">
        <v>0.5597222222222222</v>
      </c>
      <c r="B81" s="4" t="s">
        <v>17</v>
      </c>
      <c r="C81" s="2">
        <v>3</v>
      </c>
      <c r="D81" s="2">
        <v>45</v>
      </c>
      <c r="E81" s="2">
        <v>868</v>
      </c>
      <c r="F81" s="2">
        <v>2171</v>
      </c>
      <c r="G81" s="2">
        <v>554</v>
      </c>
      <c r="H81" s="2">
        <v>3176</v>
      </c>
      <c r="I81" s="2">
        <v>1741</v>
      </c>
      <c r="J81" s="2">
        <v>6</v>
      </c>
      <c r="K81" s="2">
        <v>2</v>
      </c>
    </row>
    <row r="82" spans="1:11" ht="15.75">
      <c r="A82" s="1">
        <v>0.5659722222222222</v>
      </c>
      <c r="B82" s="4" t="s">
        <v>18</v>
      </c>
      <c r="C82" s="2">
        <v>4</v>
      </c>
      <c r="D82" s="2">
        <v>1730</v>
      </c>
      <c r="E82" s="2">
        <v>461</v>
      </c>
      <c r="F82" s="2">
        <v>3232</v>
      </c>
      <c r="G82" s="2">
        <v>1720</v>
      </c>
      <c r="H82" s="2">
        <v>447</v>
      </c>
      <c r="I82" s="2">
        <v>829</v>
      </c>
      <c r="J82" s="2">
        <v>6</v>
      </c>
      <c r="K82" s="2">
        <v>4</v>
      </c>
    </row>
    <row r="83" spans="1:11" ht="15.75">
      <c r="A83" s="1">
        <v>0.5694444444444444</v>
      </c>
      <c r="B83" s="4" t="s">
        <v>19</v>
      </c>
      <c r="C83" s="2">
        <v>5</v>
      </c>
      <c r="D83" s="2">
        <v>1747</v>
      </c>
      <c r="E83" s="2">
        <v>1501</v>
      </c>
      <c r="F83" s="2">
        <v>1018</v>
      </c>
      <c r="G83" s="2">
        <v>2040</v>
      </c>
      <c r="H83" s="2">
        <v>292</v>
      </c>
      <c r="I83" s="2">
        <v>1024</v>
      </c>
      <c r="J83" s="2">
        <v>8</v>
      </c>
      <c r="K83" s="2">
        <v>2</v>
      </c>
    </row>
    <row r="84" spans="1:11" ht="15.75">
      <c r="A84" s="1">
        <v>0.5743055555555555</v>
      </c>
      <c r="B84" s="4" t="s">
        <v>20</v>
      </c>
      <c r="C84" s="2">
        <v>6</v>
      </c>
      <c r="D84" s="2">
        <v>135</v>
      </c>
      <c r="E84" s="2">
        <v>2867</v>
      </c>
      <c r="F84" s="2">
        <v>2197</v>
      </c>
      <c r="G84" s="2">
        <v>234</v>
      </c>
      <c r="H84" s="2">
        <v>2081</v>
      </c>
      <c r="I84" s="2">
        <v>2856</v>
      </c>
      <c r="J84" s="2">
        <v>0</v>
      </c>
      <c r="K84" s="2">
        <v>8</v>
      </c>
    </row>
    <row r="85" spans="1:11" ht="15.75">
      <c r="A85" s="1">
        <v>0.5826388888888888</v>
      </c>
      <c r="B85" s="4" t="s">
        <v>21</v>
      </c>
      <c r="C85" s="2">
        <v>7</v>
      </c>
      <c r="D85" s="2">
        <v>868</v>
      </c>
      <c r="E85" s="2">
        <v>2171</v>
      </c>
      <c r="F85" s="2">
        <v>45</v>
      </c>
      <c r="G85" s="2">
        <v>554</v>
      </c>
      <c r="H85" s="2">
        <v>3176</v>
      </c>
      <c r="I85" s="2">
        <v>1741</v>
      </c>
      <c r="J85" s="2">
        <v>10</v>
      </c>
      <c r="K85" s="2">
        <v>6</v>
      </c>
    </row>
    <row r="86" spans="1:11" ht="15.75">
      <c r="A86" s="1">
        <v>0.5868055555555556</v>
      </c>
      <c r="B86" s="4" t="s">
        <v>22</v>
      </c>
      <c r="C86" s="2">
        <v>8</v>
      </c>
      <c r="D86" s="2">
        <v>461</v>
      </c>
      <c r="E86" s="2">
        <v>3232</v>
      </c>
      <c r="F86" s="2">
        <v>1730</v>
      </c>
      <c r="G86" s="2">
        <v>447</v>
      </c>
      <c r="H86" s="2">
        <v>1720</v>
      </c>
      <c r="I86" s="2">
        <v>829</v>
      </c>
      <c r="J86" s="2">
        <v>3</v>
      </c>
      <c r="K86" s="2">
        <v>5</v>
      </c>
    </row>
    <row r="87" spans="1:11" ht="15.75">
      <c r="A87" s="1">
        <v>0.5972222222222222</v>
      </c>
      <c r="B87" s="4" t="s">
        <v>23</v>
      </c>
      <c r="C87" s="2">
        <v>12</v>
      </c>
      <c r="D87" s="2">
        <v>1730</v>
      </c>
      <c r="E87" s="2">
        <v>3232</v>
      </c>
      <c r="F87" s="2">
        <v>461</v>
      </c>
      <c r="G87" s="2">
        <v>447</v>
      </c>
      <c r="H87" s="2">
        <v>1720</v>
      </c>
      <c r="I87" s="2">
        <v>829</v>
      </c>
      <c r="J87" s="2">
        <v>5</v>
      </c>
      <c r="K87" s="2">
        <v>2</v>
      </c>
    </row>
    <row r="88" spans="1:11" ht="15.75">
      <c r="A88" s="1">
        <v>0.6020833333333333</v>
      </c>
      <c r="B88" s="4" t="s">
        <v>24</v>
      </c>
      <c r="C88" s="2">
        <v>13</v>
      </c>
      <c r="D88" s="2">
        <v>1501</v>
      </c>
      <c r="E88" s="2">
        <v>1747</v>
      </c>
      <c r="F88" s="2">
        <v>1018</v>
      </c>
      <c r="G88" s="2">
        <v>2856</v>
      </c>
      <c r="H88" s="2">
        <v>234</v>
      </c>
      <c r="I88" s="2">
        <v>2081</v>
      </c>
      <c r="J88" s="2">
        <v>2</v>
      </c>
      <c r="K88" s="2">
        <v>3</v>
      </c>
    </row>
    <row r="89" spans="1:11" ht="15.75">
      <c r="A89" s="1">
        <v>0.6104166666666667</v>
      </c>
      <c r="B89" s="4" t="s">
        <v>25</v>
      </c>
      <c r="C89" s="2">
        <v>14</v>
      </c>
      <c r="D89" s="2">
        <v>45</v>
      </c>
      <c r="E89" s="2">
        <v>868</v>
      </c>
      <c r="F89" s="2">
        <v>2171</v>
      </c>
      <c r="G89" s="2">
        <v>3232</v>
      </c>
      <c r="H89" s="2">
        <v>461</v>
      </c>
      <c r="I89" s="2">
        <v>1730</v>
      </c>
      <c r="J89" s="2">
        <v>7</v>
      </c>
      <c r="K89" s="2">
        <v>5</v>
      </c>
    </row>
    <row r="90" spans="1:11" ht="15.75">
      <c r="A90" s="1">
        <v>0.6145833333333334</v>
      </c>
      <c r="B90" s="4" t="s">
        <v>26</v>
      </c>
      <c r="C90" s="2">
        <v>15</v>
      </c>
      <c r="D90" s="2">
        <v>1747</v>
      </c>
      <c r="E90" s="2">
        <v>1018</v>
      </c>
      <c r="F90" s="2">
        <v>1501</v>
      </c>
      <c r="G90" s="2">
        <v>2081</v>
      </c>
      <c r="H90" s="2">
        <v>2856</v>
      </c>
      <c r="I90" s="2">
        <v>234</v>
      </c>
      <c r="J90" s="2">
        <v>0</v>
      </c>
      <c r="K90" s="2">
        <v>6</v>
      </c>
    </row>
    <row r="91" spans="1:11" ht="15.75">
      <c r="A91" s="1">
        <v>0.6236111111111111</v>
      </c>
      <c r="B91" s="4" t="s">
        <v>27</v>
      </c>
      <c r="C91" s="2">
        <v>16</v>
      </c>
      <c r="D91" s="2">
        <v>868</v>
      </c>
      <c r="E91" s="2">
        <v>2171</v>
      </c>
      <c r="F91" s="2">
        <v>45</v>
      </c>
      <c r="G91" s="2">
        <v>3232</v>
      </c>
      <c r="H91" s="2">
        <v>1730</v>
      </c>
      <c r="I91" s="2">
        <v>3180</v>
      </c>
      <c r="J91" s="2">
        <v>4</v>
      </c>
      <c r="K91" s="2">
        <v>5</v>
      </c>
    </row>
    <row r="92" spans="1:11" ht="15.75">
      <c r="A92" s="1">
        <v>0.6291666666666667</v>
      </c>
      <c r="B92" s="4" t="s">
        <v>28</v>
      </c>
      <c r="C92" s="2">
        <v>18</v>
      </c>
      <c r="D92" s="2">
        <v>2171</v>
      </c>
      <c r="E92" s="2">
        <v>868</v>
      </c>
      <c r="F92" s="2">
        <v>45</v>
      </c>
      <c r="G92" s="2">
        <v>3180</v>
      </c>
      <c r="H92" s="2">
        <v>3232</v>
      </c>
      <c r="I92" s="2">
        <v>1730</v>
      </c>
      <c r="J92" s="2">
        <v>7</v>
      </c>
      <c r="K92" s="2">
        <v>1</v>
      </c>
    </row>
    <row r="93" spans="1:11" ht="15.75">
      <c r="A93" s="1">
        <v>0.6409722222222222</v>
      </c>
      <c r="B93" s="4" t="s">
        <v>29</v>
      </c>
      <c r="C93" s="2">
        <v>19</v>
      </c>
      <c r="D93" s="2">
        <v>2081</v>
      </c>
      <c r="E93" s="2">
        <v>2856</v>
      </c>
      <c r="F93" s="2">
        <v>234</v>
      </c>
      <c r="G93" s="2">
        <v>2171</v>
      </c>
      <c r="H93" s="2">
        <v>45</v>
      </c>
      <c r="I93" s="2">
        <v>868</v>
      </c>
      <c r="J93" s="2">
        <v>5</v>
      </c>
      <c r="K93" s="2">
        <v>4</v>
      </c>
    </row>
    <row r="94" spans="1:11" ht="15.75">
      <c r="A94" s="1">
        <v>0.6472222222222223</v>
      </c>
      <c r="B94" s="4" t="s">
        <v>30</v>
      </c>
      <c r="C94" s="2">
        <v>20</v>
      </c>
      <c r="D94" s="2">
        <v>2081</v>
      </c>
      <c r="E94" s="2">
        <v>234</v>
      </c>
      <c r="F94" s="2">
        <v>2856</v>
      </c>
      <c r="G94" s="2">
        <v>45</v>
      </c>
      <c r="H94" s="2">
        <v>868</v>
      </c>
      <c r="I94" s="2">
        <v>2171</v>
      </c>
      <c r="J94" s="2">
        <v>6</v>
      </c>
      <c r="K94" s="2">
        <v>10</v>
      </c>
    </row>
    <row r="95" spans="1:11" ht="15.75">
      <c r="A95" s="1">
        <v>0.6527777777777778</v>
      </c>
      <c r="B95" s="4" t="s">
        <v>33</v>
      </c>
      <c r="C95" s="2">
        <v>21</v>
      </c>
      <c r="D95" s="2">
        <v>2856</v>
      </c>
      <c r="E95" s="2">
        <v>234</v>
      </c>
      <c r="F95" s="2">
        <v>2081</v>
      </c>
      <c r="G95" s="2">
        <v>2171</v>
      </c>
      <c r="H95" s="2">
        <v>45</v>
      </c>
      <c r="I95" s="2">
        <v>868</v>
      </c>
      <c r="J95" s="2">
        <v>9</v>
      </c>
      <c r="K95" s="2">
        <v>10</v>
      </c>
    </row>
    <row r="96" spans="8:11" ht="15.75">
      <c r="H96" t="s">
        <v>128</v>
      </c>
      <c r="J96">
        <f>SUM(J79:J95)</f>
        <v>88</v>
      </c>
      <c r="K96" s="32">
        <f>SUM(K79:K95)</f>
        <v>87</v>
      </c>
    </row>
    <row r="97" spans="8:11" ht="15.75">
      <c r="H97" t="s">
        <v>129</v>
      </c>
      <c r="K97">
        <f>(J96+K96)/(95-78)/2</f>
        <v>5.147058823529412</v>
      </c>
    </row>
  </sheetData>
  <sheetProtection/>
  <mergeCells count="2">
    <mergeCell ref="A1:J1"/>
    <mergeCell ref="A77:K77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63">
      <selection activeCell="K74" sqref="K74"/>
    </sheetView>
  </sheetViews>
  <sheetFormatPr defaultColWidth="8.875" defaultRowHeight="15.75"/>
  <sheetData>
    <row r="1" spans="1:10" ht="15.75" customHeight="1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1" ht="31.5">
      <c r="A2" s="3" t="s">
        <v>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11" t="s">
        <v>39</v>
      </c>
    </row>
    <row r="3" spans="1:12" ht="15.75">
      <c r="A3" s="1">
        <v>0.3909722222222222</v>
      </c>
      <c r="B3" s="2">
        <v>1</v>
      </c>
      <c r="C3" s="2">
        <v>2219</v>
      </c>
      <c r="D3" s="2">
        <v>2014</v>
      </c>
      <c r="E3" s="2">
        <v>3186</v>
      </c>
      <c r="F3" s="2">
        <v>1182</v>
      </c>
      <c r="G3" s="2">
        <v>1706</v>
      </c>
      <c r="H3" s="2">
        <v>1985</v>
      </c>
      <c r="I3" s="2">
        <v>1</v>
      </c>
      <c r="J3" s="2">
        <v>4</v>
      </c>
      <c r="L3" t="s">
        <v>41</v>
      </c>
    </row>
    <row r="4" spans="1:11" ht="15.75">
      <c r="A4" s="1">
        <v>0.3958333333333333</v>
      </c>
      <c r="B4" s="2">
        <v>2</v>
      </c>
      <c r="C4" s="2">
        <v>1444</v>
      </c>
      <c r="D4" s="2">
        <v>2408</v>
      </c>
      <c r="E4" s="2">
        <v>1178</v>
      </c>
      <c r="F4" s="2">
        <v>2917</v>
      </c>
      <c r="G4" s="2">
        <v>2893</v>
      </c>
      <c r="H4" s="2">
        <v>1288</v>
      </c>
      <c r="I4" s="2">
        <v>2</v>
      </c>
      <c r="J4" s="2">
        <v>1</v>
      </c>
      <c r="K4" s="14">
        <f aca="true" t="shared" si="0" ref="K4:K67">A4-A3</f>
        <v>0.004861111111111094</v>
      </c>
    </row>
    <row r="5" spans="1:11" ht="15.75">
      <c r="A5" s="1">
        <v>0.4</v>
      </c>
      <c r="B5" s="2">
        <v>3</v>
      </c>
      <c r="C5" s="2">
        <v>1756</v>
      </c>
      <c r="D5" s="2">
        <v>1094</v>
      </c>
      <c r="E5" s="2">
        <v>2457</v>
      </c>
      <c r="F5" s="2">
        <v>279</v>
      </c>
      <c r="G5" s="2">
        <v>931</v>
      </c>
      <c r="H5" s="2">
        <v>2164</v>
      </c>
      <c r="I5" s="2">
        <v>4</v>
      </c>
      <c r="J5" s="2">
        <v>0</v>
      </c>
      <c r="K5" s="14">
        <f t="shared" si="0"/>
        <v>0.004166666666666707</v>
      </c>
    </row>
    <row r="6" spans="1:11" ht="15.75">
      <c r="A6" s="1">
        <v>0.4055555555555555</v>
      </c>
      <c r="B6" s="2">
        <v>4</v>
      </c>
      <c r="C6" s="2">
        <v>1448</v>
      </c>
      <c r="D6" s="2">
        <v>1208</v>
      </c>
      <c r="E6" s="2">
        <v>2978</v>
      </c>
      <c r="F6" s="2">
        <v>3410</v>
      </c>
      <c r="G6" s="2">
        <v>3330</v>
      </c>
      <c r="H6" s="2">
        <v>501</v>
      </c>
      <c r="I6" s="2">
        <v>5</v>
      </c>
      <c r="J6" s="2">
        <v>3</v>
      </c>
      <c r="K6" s="14">
        <f t="shared" si="0"/>
        <v>0.00555555555555548</v>
      </c>
    </row>
    <row r="7" spans="1:11" ht="15.75">
      <c r="A7" s="1">
        <v>0.41111111111111115</v>
      </c>
      <c r="B7" s="2">
        <v>5</v>
      </c>
      <c r="C7" s="2">
        <v>2838</v>
      </c>
      <c r="D7" s="2">
        <v>1329</v>
      </c>
      <c r="E7" s="2">
        <v>3284</v>
      </c>
      <c r="F7" s="2">
        <v>1098</v>
      </c>
      <c r="G7" s="2">
        <v>3397</v>
      </c>
      <c r="H7" s="2">
        <v>1806</v>
      </c>
      <c r="I7" s="2">
        <v>2</v>
      </c>
      <c r="J7" s="2">
        <v>4</v>
      </c>
      <c r="K7" s="14">
        <f t="shared" si="0"/>
        <v>0.005555555555555647</v>
      </c>
    </row>
    <row r="8" spans="1:11" ht="15.75">
      <c r="A8" s="1">
        <v>0.4152777777777778</v>
      </c>
      <c r="B8" s="2">
        <v>6</v>
      </c>
      <c r="C8" s="2">
        <v>2902</v>
      </c>
      <c r="D8" s="2">
        <v>2775</v>
      </c>
      <c r="E8" s="2">
        <v>624</v>
      </c>
      <c r="F8" s="2">
        <v>1658</v>
      </c>
      <c r="G8" s="2">
        <v>2177</v>
      </c>
      <c r="H8" s="2">
        <v>1094</v>
      </c>
      <c r="I8" s="2">
        <v>1</v>
      </c>
      <c r="J8" s="2">
        <v>1</v>
      </c>
      <c r="K8" s="14">
        <f t="shared" si="0"/>
        <v>0.004166666666666652</v>
      </c>
    </row>
    <row r="9" spans="1:11" ht="15.75">
      <c r="A9" s="1">
        <v>0.41944444444444445</v>
      </c>
      <c r="B9" s="2">
        <v>7</v>
      </c>
      <c r="C9" s="2">
        <v>1288</v>
      </c>
      <c r="D9" s="2">
        <v>1448</v>
      </c>
      <c r="E9" s="2">
        <v>279</v>
      </c>
      <c r="F9" s="2">
        <v>2838</v>
      </c>
      <c r="G9" s="2">
        <v>501</v>
      </c>
      <c r="H9" s="2">
        <v>2219</v>
      </c>
      <c r="I9" s="2">
        <v>3</v>
      </c>
      <c r="J9" s="2">
        <v>4</v>
      </c>
      <c r="K9" s="14">
        <f t="shared" si="0"/>
        <v>0.004166666666666652</v>
      </c>
    </row>
    <row r="10" spans="1:11" ht="15.75">
      <c r="A10" s="1">
        <v>0.4236111111111111</v>
      </c>
      <c r="B10" s="2">
        <v>8</v>
      </c>
      <c r="C10" s="2">
        <v>1208</v>
      </c>
      <c r="D10" s="2">
        <v>1098</v>
      </c>
      <c r="E10" s="2">
        <v>2893</v>
      </c>
      <c r="F10" s="2">
        <v>1182</v>
      </c>
      <c r="G10" s="2">
        <v>2457</v>
      </c>
      <c r="H10" s="2">
        <v>2014</v>
      </c>
      <c r="I10" s="2">
        <v>8</v>
      </c>
      <c r="J10" s="2">
        <v>4</v>
      </c>
      <c r="K10" s="14">
        <f t="shared" si="0"/>
        <v>0.004166666666666652</v>
      </c>
    </row>
    <row r="11" spans="1:11" ht="15.75">
      <c r="A11" s="1">
        <v>0.4284722222222222</v>
      </c>
      <c r="B11" s="2">
        <v>9</v>
      </c>
      <c r="C11" s="2">
        <v>3330</v>
      </c>
      <c r="D11" s="2">
        <v>624</v>
      </c>
      <c r="E11" s="2">
        <v>1806</v>
      </c>
      <c r="F11" s="2">
        <v>2902</v>
      </c>
      <c r="G11" s="2">
        <v>1985</v>
      </c>
      <c r="H11" s="2">
        <v>1756</v>
      </c>
      <c r="I11" s="2">
        <v>3</v>
      </c>
      <c r="J11" s="2">
        <v>0</v>
      </c>
      <c r="K11" s="14">
        <f t="shared" si="0"/>
        <v>0.004861111111111094</v>
      </c>
    </row>
    <row r="12" spans="1:11" ht="15.75">
      <c r="A12" s="1">
        <v>0.4354166666666666</v>
      </c>
      <c r="B12" s="2">
        <v>10</v>
      </c>
      <c r="C12" s="2">
        <v>2164</v>
      </c>
      <c r="D12" s="2">
        <v>3410</v>
      </c>
      <c r="E12" s="2">
        <v>2177</v>
      </c>
      <c r="F12" s="2">
        <v>3186</v>
      </c>
      <c r="G12" s="2">
        <v>2408</v>
      </c>
      <c r="H12" s="2">
        <v>2917</v>
      </c>
      <c r="I12" s="2">
        <v>0</v>
      </c>
      <c r="J12" s="2">
        <v>2</v>
      </c>
      <c r="K12" s="14">
        <f t="shared" si="0"/>
        <v>0.00694444444444442</v>
      </c>
    </row>
    <row r="13" spans="1:11" ht="15.75">
      <c r="A13" s="1">
        <v>0.4395833333333334</v>
      </c>
      <c r="B13" s="2">
        <v>11</v>
      </c>
      <c r="C13" s="2">
        <v>1178</v>
      </c>
      <c r="D13" s="2">
        <v>1706</v>
      </c>
      <c r="E13" s="2">
        <v>931</v>
      </c>
      <c r="F13" s="2">
        <v>2978</v>
      </c>
      <c r="G13" s="2">
        <v>2775</v>
      </c>
      <c r="H13" s="2">
        <v>3397</v>
      </c>
      <c r="I13" s="2">
        <v>3</v>
      </c>
      <c r="J13" s="2">
        <v>4</v>
      </c>
      <c r="K13" s="14">
        <f t="shared" si="0"/>
        <v>0.004166666666666763</v>
      </c>
    </row>
    <row r="14" spans="1:11" ht="15.75">
      <c r="A14" s="1">
        <v>0.4479166666666667</v>
      </c>
      <c r="B14" s="2">
        <v>12</v>
      </c>
      <c r="C14" s="2">
        <v>1658</v>
      </c>
      <c r="D14" s="2">
        <v>3284</v>
      </c>
      <c r="E14" s="2">
        <v>2164</v>
      </c>
      <c r="F14" s="2">
        <v>1329</v>
      </c>
      <c r="G14" s="2">
        <v>1444</v>
      </c>
      <c r="H14" s="2">
        <v>1288</v>
      </c>
      <c r="I14" s="2">
        <v>2</v>
      </c>
      <c r="J14" s="2">
        <v>0</v>
      </c>
      <c r="K14" s="14">
        <f t="shared" si="0"/>
        <v>0.008333333333333304</v>
      </c>
    </row>
    <row r="15" spans="1:11" ht="15.75">
      <c r="A15" s="1">
        <v>0.4527777777777778</v>
      </c>
      <c r="B15" s="2">
        <v>13</v>
      </c>
      <c r="C15" s="2">
        <v>1706</v>
      </c>
      <c r="D15" s="2">
        <v>2219</v>
      </c>
      <c r="E15" s="2">
        <v>2893</v>
      </c>
      <c r="F15" s="2">
        <v>2917</v>
      </c>
      <c r="G15" s="2">
        <v>279</v>
      </c>
      <c r="H15" s="2">
        <v>1756</v>
      </c>
      <c r="I15" s="2">
        <v>3</v>
      </c>
      <c r="J15" s="2">
        <v>0</v>
      </c>
      <c r="K15" s="14">
        <f t="shared" si="0"/>
        <v>0.004861111111111094</v>
      </c>
    </row>
    <row r="16" spans="1:11" ht="15.75">
      <c r="A16" s="1">
        <v>0.45625</v>
      </c>
      <c r="B16" s="2">
        <v>14</v>
      </c>
      <c r="C16" s="2">
        <v>1094</v>
      </c>
      <c r="D16" s="2">
        <v>1985</v>
      </c>
      <c r="E16" s="2">
        <v>2978</v>
      </c>
      <c r="F16" s="2">
        <v>1329</v>
      </c>
      <c r="G16" s="2">
        <v>2014</v>
      </c>
      <c r="H16" s="2">
        <v>2177</v>
      </c>
      <c r="I16" s="2">
        <v>4</v>
      </c>
      <c r="J16" s="2">
        <v>3</v>
      </c>
      <c r="K16" s="14">
        <f t="shared" si="0"/>
        <v>0.00347222222222221</v>
      </c>
    </row>
    <row r="17" spans="1:11" ht="15.75">
      <c r="A17" s="1">
        <v>0.4604166666666667</v>
      </c>
      <c r="B17" s="2">
        <v>15</v>
      </c>
      <c r="C17" s="2">
        <v>1448</v>
      </c>
      <c r="D17" s="2">
        <v>1658</v>
      </c>
      <c r="E17" s="2">
        <v>501</v>
      </c>
      <c r="F17" s="2">
        <v>1098</v>
      </c>
      <c r="G17" s="2">
        <v>1178</v>
      </c>
      <c r="H17" s="2">
        <v>3186</v>
      </c>
      <c r="I17" s="2">
        <v>1</v>
      </c>
      <c r="J17" s="2">
        <v>5</v>
      </c>
      <c r="K17" s="14">
        <f t="shared" si="0"/>
        <v>0.004166666666666707</v>
      </c>
    </row>
    <row r="18" spans="1:11" ht="15.75">
      <c r="A18" s="1">
        <v>0.46458333333333335</v>
      </c>
      <c r="B18" s="2">
        <v>16</v>
      </c>
      <c r="C18" s="2">
        <v>624</v>
      </c>
      <c r="D18" s="2">
        <v>3397</v>
      </c>
      <c r="E18" s="2">
        <v>2838</v>
      </c>
      <c r="F18" s="2">
        <v>1208</v>
      </c>
      <c r="G18" s="2">
        <v>3284</v>
      </c>
      <c r="H18" s="2">
        <v>3330</v>
      </c>
      <c r="I18" s="2">
        <v>5</v>
      </c>
      <c r="J18" s="2">
        <v>7</v>
      </c>
      <c r="K18" s="14">
        <f t="shared" si="0"/>
        <v>0.004166666666666652</v>
      </c>
    </row>
    <row r="19" spans="1:11" ht="15.75">
      <c r="A19" s="1">
        <v>0.46875</v>
      </c>
      <c r="B19" s="2">
        <v>17</v>
      </c>
      <c r="C19" s="2">
        <v>1182</v>
      </c>
      <c r="D19" s="2">
        <v>2775</v>
      </c>
      <c r="E19" s="2">
        <v>3410</v>
      </c>
      <c r="F19" s="2">
        <v>1806</v>
      </c>
      <c r="G19" s="2">
        <v>1444</v>
      </c>
      <c r="H19" s="2">
        <v>931</v>
      </c>
      <c r="I19" s="2">
        <v>6</v>
      </c>
      <c r="J19" s="2">
        <v>4</v>
      </c>
      <c r="K19" s="14">
        <f t="shared" si="0"/>
        <v>0.004166666666666652</v>
      </c>
    </row>
    <row r="20" spans="1:11" ht="15.75">
      <c r="A20" s="1">
        <v>0.47291666666666665</v>
      </c>
      <c r="B20" s="2">
        <v>18</v>
      </c>
      <c r="C20" s="2">
        <v>2902</v>
      </c>
      <c r="D20" s="2">
        <v>2457</v>
      </c>
      <c r="E20" s="2">
        <v>1178</v>
      </c>
      <c r="F20" s="2">
        <v>2408</v>
      </c>
      <c r="G20" s="2">
        <v>1985</v>
      </c>
      <c r="H20" s="2">
        <v>2838</v>
      </c>
      <c r="I20" s="2">
        <v>0</v>
      </c>
      <c r="J20" s="2">
        <v>3</v>
      </c>
      <c r="K20" s="14">
        <f t="shared" si="0"/>
        <v>0.004166666666666652</v>
      </c>
    </row>
    <row r="21" spans="1:11" ht="15.75">
      <c r="A21" s="1">
        <v>0.4784722222222222</v>
      </c>
      <c r="B21" s="2">
        <v>19</v>
      </c>
      <c r="C21" s="2">
        <v>2177</v>
      </c>
      <c r="D21" s="2">
        <v>1756</v>
      </c>
      <c r="E21" s="2">
        <v>1448</v>
      </c>
      <c r="F21" s="2">
        <v>1208</v>
      </c>
      <c r="G21" s="2">
        <v>1182</v>
      </c>
      <c r="H21" s="2">
        <v>1288</v>
      </c>
      <c r="I21" s="2">
        <v>1</v>
      </c>
      <c r="J21" s="2">
        <v>11</v>
      </c>
      <c r="K21" s="14">
        <f t="shared" si="0"/>
        <v>0.005555555555555536</v>
      </c>
    </row>
    <row r="22" spans="1:11" ht="15.75">
      <c r="A22" s="1">
        <v>0.48194444444444445</v>
      </c>
      <c r="B22" s="2">
        <v>20</v>
      </c>
      <c r="C22" s="2">
        <v>3186</v>
      </c>
      <c r="D22" s="2">
        <v>931</v>
      </c>
      <c r="E22" s="2">
        <v>2893</v>
      </c>
      <c r="F22" s="2">
        <v>1806</v>
      </c>
      <c r="G22" s="2">
        <v>2219</v>
      </c>
      <c r="H22" s="2">
        <v>1658</v>
      </c>
      <c r="I22" s="2">
        <v>4</v>
      </c>
      <c r="J22" s="2">
        <v>4</v>
      </c>
      <c r="K22" s="14">
        <f t="shared" si="0"/>
        <v>0.0034722222222222654</v>
      </c>
    </row>
    <row r="23" spans="1:11" ht="15.75">
      <c r="A23" s="1">
        <v>0.48680555555555555</v>
      </c>
      <c r="B23" s="2">
        <v>21</v>
      </c>
      <c r="C23" s="2">
        <v>2457</v>
      </c>
      <c r="D23" s="2">
        <v>3284</v>
      </c>
      <c r="E23" s="2">
        <v>3410</v>
      </c>
      <c r="F23" s="2">
        <v>1094</v>
      </c>
      <c r="G23" s="2">
        <v>3330</v>
      </c>
      <c r="H23" s="2">
        <v>2014</v>
      </c>
      <c r="I23" s="2">
        <v>5</v>
      </c>
      <c r="J23" s="2">
        <v>2</v>
      </c>
      <c r="K23" s="14">
        <f t="shared" si="0"/>
        <v>0.004861111111111094</v>
      </c>
    </row>
    <row r="24" spans="1:11" ht="15.75">
      <c r="A24" s="1">
        <v>0.4902777777777778</v>
      </c>
      <c r="B24" s="2">
        <v>22</v>
      </c>
      <c r="C24" s="2">
        <v>2902</v>
      </c>
      <c r="D24" s="2">
        <v>1444</v>
      </c>
      <c r="E24" s="2">
        <v>279</v>
      </c>
      <c r="F24" s="2">
        <v>1329</v>
      </c>
      <c r="G24" s="2">
        <v>2978</v>
      </c>
      <c r="H24" s="2">
        <v>1098</v>
      </c>
      <c r="I24" s="2">
        <v>0</v>
      </c>
      <c r="J24" s="2">
        <v>7</v>
      </c>
      <c r="K24" s="14">
        <f t="shared" si="0"/>
        <v>0.0034722222222222654</v>
      </c>
    </row>
    <row r="25" spans="1:11" ht="15.75">
      <c r="A25" s="1">
        <v>0.49444444444444446</v>
      </c>
      <c r="B25" s="2">
        <v>23</v>
      </c>
      <c r="C25" s="2">
        <v>1706</v>
      </c>
      <c r="D25" s="2">
        <v>2164</v>
      </c>
      <c r="E25" s="2">
        <v>2917</v>
      </c>
      <c r="F25" s="2">
        <v>2408</v>
      </c>
      <c r="G25" s="2">
        <v>501</v>
      </c>
      <c r="H25" s="2">
        <v>624</v>
      </c>
      <c r="I25" s="2">
        <v>0</v>
      </c>
      <c r="J25" s="2">
        <v>5</v>
      </c>
      <c r="K25" s="14">
        <f t="shared" si="0"/>
        <v>0.004166666666666652</v>
      </c>
    </row>
    <row r="26" spans="1:12" ht="15.75">
      <c r="A26" s="1">
        <v>0.545138888888889</v>
      </c>
      <c r="B26" s="2">
        <v>24</v>
      </c>
      <c r="C26" s="2">
        <v>2775</v>
      </c>
      <c r="D26" s="2">
        <v>3186</v>
      </c>
      <c r="E26" s="2">
        <v>1208</v>
      </c>
      <c r="F26" s="2">
        <v>3397</v>
      </c>
      <c r="G26" s="2">
        <v>3284</v>
      </c>
      <c r="H26" s="2">
        <v>2893</v>
      </c>
      <c r="I26" s="2">
        <v>13</v>
      </c>
      <c r="J26" s="2">
        <v>3</v>
      </c>
      <c r="K26" s="14"/>
      <c r="L26" t="s">
        <v>46</v>
      </c>
    </row>
    <row r="27" spans="1:11" ht="15.75">
      <c r="A27" s="1">
        <v>0.548611111111111</v>
      </c>
      <c r="B27" s="2">
        <v>25</v>
      </c>
      <c r="C27" s="2">
        <v>1985</v>
      </c>
      <c r="D27" s="2">
        <v>1658</v>
      </c>
      <c r="E27" s="2">
        <v>2917</v>
      </c>
      <c r="F27" s="2">
        <v>2838</v>
      </c>
      <c r="G27" s="2">
        <v>1756</v>
      </c>
      <c r="H27" s="2">
        <v>1706</v>
      </c>
      <c r="I27" s="2">
        <v>0</v>
      </c>
      <c r="J27" s="2">
        <v>7</v>
      </c>
      <c r="K27" s="14">
        <f t="shared" si="0"/>
        <v>0.003472222222222099</v>
      </c>
    </row>
    <row r="28" spans="1:11" ht="15.75">
      <c r="A28" s="1">
        <v>0.5548611111111111</v>
      </c>
      <c r="B28" s="2">
        <v>26</v>
      </c>
      <c r="C28" s="2">
        <v>2775</v>
      </c>
      <c r="D28" s="2">
        <v>2177</v>
      </c>
      <c r="E28" s="2">
        <v>3330</v>
      </c>
      <c r="F28" s="2">
        <v>1806</v>
      </c>
      <c r="G28" s="2">
        <v>1448</v>
      </c>
      <c r="H28" s="2">
        <v>2164</v>
      </c>
      <c r="I28" s="2">
        <v>5</v>
      </c>
      <c r="J28" s="2">
        <v>6</v>
      </c>
      <c r="K28" s="14">
        <f t="shared" si="0"/>
        <v>0.006250000000000089</v>
      </c>
    </row>
    <row r="29" spans="1:11" ht="15.75">
      <c r="A29" s="1">
        <v>0.5576388888888889</v>
      </c>
      <c r="B29" s="2">
        <v>27</v>
      </c>
      <c r="C29" s="2">
        <v>2978</v>
      </c>
      <c r="D29" s="2">
        <v>2408</v>
      </c>
      <c r="E29" s="2">
        <v>2014</v>
      </c>
      <c r="F29" s="2">
        <v>1098</v>
      </c>
      <c r="G29" s="2">
        <v>624</v>
      </c>
      <c r="H29" s="2">
        <v>1288</v>
      </c>
      <c r="I29" s="2">
        <v>1</v>
      </c>
      <c r="J29" s="2">
        <v>7</v>
      </c>
      <c r="K29" s="14">
        <f t="shared" si="0"/>
        <v>0.002777777777777768</v>
      </c>
    </row>
    <row r="30" spans="1:11" ht="15.75">
      <c r="A30" s="1">
        <v>0.5611111111111111</v>
      </c>
      <c r="B30" s="2">
        <v>28</v>
      </c>
      <c r="C30" s="2">
        <v>2457</v>
      </c>
      <c r="D30" s="2">
        <v>931</v>
      </c>
      <c r="E30" s="2">
        <v>1329</v>
      </c>
      <c r="F30" s="2">
        <v>3410</v>
      </c>
      <c r="G30" s="2">
        <v>279</v>
      </c>
      <c r="H30" s="2">
        <v>3397</v>
      </c>
      <c r="I30" s="2">
        <v>3</v>
      </c>
      <c r="J30" s="2">
        <v>5</v>
      </c>
      <c r="K30" s="14">
        <f t="shared" si="0"/>
        <v>0.00347222222222221</v>
      </c>
    </row>
    <row r="31" spans="1:11" ht="15.75">
      <c r="A31" s="1">
        <v>0.5673611111111111</v>
      </c>
      <c r="B31" s="2">
        <v>29</v>
      </c>
      <c r="C31" s="2">
        <v>1094</v>
      </c>
      <c r="D31" s="2">
        <v>1444</v>
      </c>
      <c r="E31" s="2">
        <v>2219</v>
      </c>
      <c r="F31" s="2">
        <v>1182</v>
      </c>
      <c r="G31" s="2">
        <v>501</v>
      </c>
      <c r="H31" s="2">
        <v>1178</v>
      </c>
      <c r="I31" s="2">
        <v>4</v>
      </c>
      <c r="J31" s="2">
        <v>6</v>
      </c>
      <c r="K31" s="14">
        <f t="shared" si="0"/>
        <v>0.006249999999999978</v>
      </c>
    </row>
    <row r="32" spans="1:11" ht="15.75">
      <c r="A32" s="1">
        <v>0.5722222222222222</v>
      </c>
      <c r="B32" s="2">
        <v>30</v>
      </c>
      <c r="C32" s="2">
        <v>2164</v>
      </c>
      <c r="D32" s="2">
        <v>3330</v>
      </c>
      <c r="E32" s="2">
        <v>1288</v>
      </c>
      <c r="F32" s="2">
        <v>2902</v>
      </c>
      <c r="G32" s="2">
        <v>2893</v>
      </c>
      <c r="H32" s="2">
        <v>2014</v>
      </c>
      <c r="I32" s="2">
        <v>3</v>
      </c>
      <c r="J32" s="2">
        <v>0</v>
      </c>
      <c r="K32" s="14">
        <f t="shared" si="0"/>
        <v>0.004861111111111094</v>
      </c>
    </row>
    <row r="33" spans="1:11" ht="15.75">
      <c r="A33" s="1">
        <v>0.5777777777777778</v>
      </c>
      <c r="B33" s="2">
        <v>31</v>
      </c>
      <c r="C33" s="2">
        <v>3410</v>
      </c>
      <c r="D33" s="2">
        <v>1806</v>
      </c>
      <c r="E33" s="2">
        <v>2978</v>
      </c>
      <c r="F33" s="2">
        <v>3397</v>
      </c>
      <c r="G33" s="2">
        <v>2457</v>
      </c>
      <c r="H33" s="2">
        <v>2917</v>
      </c>
      <c r="I33" s="2">
        <v>8</v>
      </c>
      <c r="J33" s="2">
        <v>1</v>
      </c>
      <c r="K33" s="14">
        <f t="shared" si="0"/>
        <v>0.005555555555555647</v>
      </c>
    </row>
    <row r="34" spans="1:11" ht="15.75">
      <c r="A34" s="1">
        <v>0.5854166666666667</v>
      </c>
      <c r="B34" s="2">
        <v>32</v>
      </c>
      <c r="C34" s="2">
        <v>1706</v>
      </c>
      <c r="D34" s="2">
        <v>501</v>
      </c>
      <c r="E34" s="2">
        <v>2902</v>
      </c>
      <c r="F34" s="2">
        <v>2177</v>
      </c>
      <c r="G34" s="2">
        <v>3284</v>
      </c>
      <c r="H34" s="2">
        <v>1444</v>
      </c>
      <c r="I34" s="2">
        <v>5</v>
      </c>
      <c r="J34" s="2">
        <v>4</v>
      </c>
      <c r="K34" s="14">
        <f t="shared" si="0"/>
        <v>0.007638888888888862</v>
      </c>
    </row>
    <row r="35" spans="1:11" ht="15.75">
      <c r="A35" s="1">
        <v>0.5902777777777778</v>
      </c>
      <c r="B35" s="2">
        <v>33</v>
      </c>
      <c r="C35" s="2">
        <v>1182</v>
      </c>
      <c r="D35" s="2">
        <v>279</v>
      </c>
      <c r="E35" s="2">
        <v>1098</v>
      </c>
      <c r="F35" s="2">
        <v>624</v>
      </c>
      <c r="G35" s="2">
        <v>1985</v>
      </c>
      <c r="H35" s="2">
        <v>3186</v>
      </c>
      <c r="I35" s="2">
        <v>4</v>
      </c>
      <c r="J35" s="2">
        <v>7</v>
      </c>
      <c r="K35" s="14">
        <f t="shared" si="0"/>
        <v>0.004861111111111094</v>
      </c>
    </row>
    <row r="36" spans="1:11" ht="15.75">
      <c r="A36" s="1">
        <v>0.5944444444444444</v>
      </c>
      <c r="B36" s="2">
        <v>34</v>
      </c>
      <c r="C36" s="2">
        <v>2838</v>
      </c>
      <c r="D36" s="2">
        <v>931</v>
      </c>
      <c r="E36" s="2">
        <v>1658</v>
      </c>
      <c r="F36" s="2">
        <v>2408</v>
      </c>
      <c r="G36" s="2">
        <v>1094</v>
      </c>
      <c r="H36" s="2">
        <v>1448</v>
      </c>
      <c r="I36" s="2">
        <v>1</v>
      </c>
      <c r="J36" s="2">
        <v>2</v>
      </c>
      <c r="K36" s="14">
        <f t="shared" si="0"/>
        <v>0.004166666666666652</v>
      </c>
    </row>
    <row r="37" spans="1:11" ht="15.75">
      <c r="A37" s="1">
        <v>0.5979166666666667</v>
      </c>
      <c r="B37" s="2">
        <v>35</v>
      </c>
      <c r="C37" s="2">
        <v>2219</v>
      </c>
      <c r="D37" s="2">
        <v>1756</v>
      </c>
      <c r="E37" s="2">
        <v>1208</v>
      </c>
      <c r="F37" s="2">
        <v>1178</v>
      </c>
      <c r="G37" s="2">
        <v>1329</v>
      </c>
      <c r="H37" s="2">
        <v>2775</v>
      </c>
      <c r="I37" s="2">
        <v>4</v>
      </c>
      <c r="J37" s="2">
        <v>4</v>
      </c>
      <c r="K37" s="14">
        <f t="shared" si="0"/>
        <v>0.00347222222222221</v>
      </c>
    </row>
    <row r="38" spans="1:11" ht="15.75">
      <c r="A38" s="1">
        <v>0.6027777777777777</v>
      </c>
      <c r="B38" s="2">
        <v>36</v>
      </c>
      <c r="C38" s="2">
        <v>2014</v>
      </c>
      <c r="D38" s="2">
        <v>931</v>
      </c>
      <c r="E38" s="2">
        <v>501</v>
      </c>
      <c r="F38" s="2">
        <v>3186</v>
      </c>
      <c r="G38" s="2">
        <v>2902</v>
      </c>
      <c r="H38" s="2">
        <v>2838</v>
      </c>
      <c r="I38" s="2">
        <v>4</v>
      </c>
      <c r="J38" s="2">
        <v>2</v>
      </c>
      <c r="K38" s="14">
        <f t="shared" si="0"/>
        <v>0.004861111111111094</v>
      </c>
    </row>
    <row r="39" spans="1:11" ht="15.75">
      <c r="A39" s="1">
        <v>0.607638888888889</v>
      </c>
      <c r="B39" s="2">
        <v>37</v>
      </c>
      <c r="C39" s="2">
        <v>2917</v>
      </c>
      <c r="D39" s="2">
        <v>1094</v>
      </c>
      <c r="E39" s="2">
        <v>624</v>
      </c>
      <c r="F39" s="2">
        <v>1448</v>
      </c>
      <c r="G39" s="2">
        <v>1985</v>
      </c>
      <c r="H39" s="2">
        <v>2893</v>
      </c>
      <c r="I39" s="2">
        <v>1</v>
      </c>
      <c r="J39" s="2">
        <v>0</v>
      </c>
      <c r="K39" s="14">
        <f t="shared" si="0"/>
        <v>0.004861111111111205</v>
      </c>
    </row>
    <row r="40" spans="1:11" ht="15.75">
      <c r="A40" s="1">
        <v>0.6104166666666667</v>
      </c>
      <c r="B40" s="2">
        <v>38</v>
      </c>
      <c r="C40" s="2">
        <v>1288</v>
      </c>
      <c r="D40" s="2">
        <v>2775</v>
      </c>
      <c r="E40" s="2">
        <v>2408</v>
      </c>
      <c r="F40" s="2">
        <v>1329</v>
      </c>
      <c r="G40" s="2">
        <v>2219</v>
      </c>
      <c r="H40" s="2">
        <v>3410</v>
      </c>
      <c r="I40" s="2">
        <v>4</v>
      </c>
      <c r="J40" s="2">
        <v>1</v>
      </c>
      <c r="K40" s="14">
        <f t="shared" si="0"/>
        <v>0.002777777777777768</v>
      </c>
    </row>
    <row r="41" spans="1:11" ht="15.75">
      <c r="A41" s="1">
        <v>0.6159722222222223</v>
      </c>
      <c r="B41" s="2">
        <v>39</v>
      </c>
      <c r="C41" s="2">
        <v>1658</v>
      </c>
      <c r="D41" s="2">
        <v>3330</v>
      </c>
      <c r="E41" s="2">
        <v>1182</v>
      </c>
      <c r="F41" s="2">
        <v>1806</v>
      </c>
      <c r="G41" s="2">
        <v>2457</v>
      </c>
      <c r="H41" s="2">
        <v>279</v>
      </c>
      <c r="I41" s="2">
        <v>2</v>
      </c>
      <c r="J41" s="2">
        <v>1</v>
      </c>
      <c r="K41" s="14">
        <f t="shared" si="0"/>
        <v>0.005555555555555536</v>
      </c>
    </row>
    <row r="42" spans="1:11" ht="15.75">
      <c r="A42" s="1">
        <v>0.6208333333333333</v>
      </c>
      <c r="B42" s="2">
        <v>40</v>
      </c>
      <c r="C42" s="2">
        <v>2164</v>
      </c>
      <c r="D42" s="2">
        <v>1444</v>
      </c>
      <c r="E42" s="2">
        <v>1098</v>
      </c>
      <c r="F42" s="2">
        <v>3397</v>
      </c>
      <c r="G42" s="2">
        <v>1706</v>
      </c>
      <c r="H42" s="2">
        <v>1208</v>
      </c>
      <c r="I42" s="2">
        <v>1</v>
      </c>
      <c r="J42" s="2">
        <v>5</v>
      </c>
      <c r="K42" s="14">
        <f t="shared" si="0"/>
        <v>0.004861111111111094</v>
      </c>
    </row>
    <row r="43" spans="1:11" ht="15.75">
      <c r="A43" s="1">
        <v>0.6263888888888889</v>
      </c>
      <c r="B43" s="2">
        <v>41</v>
      </c>
      <c r="C43" s="2">
        <v>2177</v>
      </c>
      <c r="D43" s="2">
        <v>2978</v>
      </c>
      <c r="E43" s="2">
        <v>3186</v>
      </c>
      <c r="F43" s="2">
        <v>3284</v>
      </c>
      <c r="G43" s="2">
        <v>1756</v>
      </c>
      <c r="H43" s="2">
        <v>1178</v>
      </c>
      <c r="I43" s="2">
        <v>3</v>
      </c>
      <c r="J43" s="2">
        <v>2</v>
      </c>
      <c r="K43" s="14">
        <f t="shared" si="0"/>
        <v>0.005555555555555536</v>
      </c>
    </row>
    <row r="44" spans="1:11" ht="15.75">
      <c r="A44" s="1">
        <v>0.6305555555555555</v>
      </c>
      <c r="B44" s="2">
        <v>42</v>
      </c>
      <c r="C44" s="2">
        <v>2917</v>
      </c>
      <c r="D44" s="2">
        <v>2014</v>
      </c>
      <c r="E44" s="2">
        <v>1208</v>
      </c>
      <c r="F44" s="2">
        <v>2902</v>
      </c>
      <c r="G44" s="2">
        <v>1329</v>
      </c>
      <c r="H44" s="2">
        <v>1658</v>
      </c>
      <c r="I44" s="2">
        <v>3</v>
      </c>
      <c r="J44" s="2">
        <v>2</v>
      </c>
      <c r="K44" s="14">
        <f t="shared" si="0"/>
        <v>0.004166666666666652</v>
      </c>
    </row>
    <row r="45" spans="1:11" ht="15.75">
      <c r="A45" s="1">
        <v>0.6381944444444444</v>
      </c>
      <c r="B45" s="2">
        <v>43</v>
      </c>
      <c r="C45" s="2">
        <v>1806</v>
      </c>
      <c r="D45" s="2">
        <v>1985</v>
      </c>
      <c r="E45" s="2">
        <v>2775</v>
      </c>
      <c r="F45" s="2">
        <v>2978</v>
      </c>
      <c r="G45" s="2">
        <v>501</v>
      </c>
      <c r="H45" s="2">
        <v>1444</v>
      </c>
      <c r="I45" s="2">
        <v>11</v>
      </c>
      <c r="J45" s="2">
        <v>5</v>
      </c>
      <c r="K45" s="14">
        <f t="shared" si="0"/>
        <v>0.007638888888888862</v>
      </c>
    </row>
    <row r="46" spans="1:11" ht="15.75">
      <c r="A46" s="1">
        <v>0.6416666666666667</v>
      </c>
      <c r="B46" s="2">
        <v>44</v>
      </c>
      <c r="C46" s="2">
        <v>3397</v>
      </c>
      <c r="D46" s="2">
        <v>1178</v>
      </c>
      <c r="E46" s="2">
        <v>2177</v>
      </c>
      <c r="F46" s="2">
        <v>2219</v>
      </c>
      <c r="G46" s="2">
        <v>624</v>
      </c>
      <c r="H46" s="2">
        <v>279</v>
      </c>
      <c r="I46" s="2">
        <v>2</v>
      </c>
      <c r="J46" s="2">
        <v>5</v>
      </c>
      <c r="K46" s="14">
        <f t="shared" si="0"/>
        <v>0.003472222222222321</v>
      </c>
    </row>
    <row r="47" spans="1:11" ht="15.75">
      <c r="A47" s="1">
        <v>0.6451388888888888</v>
      </c>
      <c r="B47" s="2">
        <v>45</v>
      </c>
      <c r="C47" s="2">
        <v>3330</v>
      </c>
      <c r="D47" s="2">
        <v>1706</v>
      </c>
      <c r="E47" s="2">
        <v>1098</v>
      </c>
      <c r="F47" s="2">
        <v>1094</v>
      </c>
      <c r="G47" s="2">
        <v>1288</v>
      </c>
      <c r="H47" s="2">
        <v>931</v>
      </c>
      <c r="I47" s="2">
        <v>2</v>
      </c>
      <c r="J47" s="2">
        <v>5</v>
      </c>
      <c r="K47" s="14">
        <f t="shared" si="0"/>
        <v>0.003472222222222099</v>
      </c>
    </row>
    <row r="48" spans="1:11" ht="15.75">
      <c r="A48" s="1">
        <v>0.6493055555555556</v>
      </c>
      <c r="B48" s="2">
        <v>46</v>
      </c>
      <c r="C48" s="2">
        <v>2408</v>
      </c>
      <c r="D48" s="2">
        <v>2457</v>
      </c>
      <c r="E48" s="2">
        <v>2164</v>
      </c>
      <c r="F48" s="2">
        <v>3284</v>
      </c>
      <c r="G48" s="2">
        <v>1182</v>
      </c>
      <c r="H48" s="2">
        <v>1448</v>
      </c>
      <c r="I48" s="2">
        <v>0</v>
      </c>
      <c r="J48" s="2">
        <v>4</v>
      </c>
      <c r="K48" s="14">
        <f t="shared" si="0"/>
        <v>0.004166666666666763</v>
      </c>
    </row>
    <row r="49" spans="1:11" ht="15.75">
      <c r="A49" s="1">
        <v>0.6527777777777778</v>
      </c>
      <c r="B49" s="2">
        <v>47</v>
      </c>
      <c r="C49" s="2">
        <v>2893</v>
      </c>
      <c r="D49" s="2">
        <v>2838</v>
      </c>
      <c r="E49" s="2">
        <v>1444</v>
      </c>
      <c r="F49" s="2">
        <v>1756</v>
      </c>
      <c r="G49" s="2">
        <v>3410</v>
      </c>
      <c r="H49" s="2">
        <v>624</v>
      </c>
      <c r="I49" s="2">
        <v>0</v>
      </c>
      <c r="J49" s="2">
        <v>2</v>
      </c>
      <c r="K49" s="14">
        <f t="shared" si="0"/>
        <v>0.00347222222222221</v>
      </c>
    </row>
    <row r="50" spans="1:11" ht="15.75">
      <c r="A50" s="1">
        <v>0.65625</v>
      </c>
      <c r="B50" s="2">
        <v>48</v>
      </c>
      <c r="C50" s="2">
        <v>3186</v>
      </c>
      <c r="D50" s="2">
        <v>1329</v>
      </c>
      <c r="E50" s="2">
        <v>1182</v>
      </c>
      <c r="F50" s="2">
        <v>1448</v>
      </c>
      <c r="G50" s="2">
        <v>3330</v>
      </c>
      <c r="H50" s="2">
        <v>1178</v>
      </c>
      <c r="I50" s="2">
        <v>5</v>
      </c>
      <c r="J50" s="2">
        <v>0</v>
      </c>
      <c r="K50" s="14">
        <f t="shared" si="0"/>
        <v>0.00347222222222221</v>
      </c>
    </row>
    <row r="51" spans="1:11" ht="15.75">
      <c r="A51" s="1">
        <v>0.6597222222222222</v>
      </c>
      <c r="B51" s="2">
        <v>49</v>
      </c>
      <c r="C51" s="2">
        <v>2838</v>
      </c>
      <c r="D51" s="2">
        <v>2177</v>
      </c>
      <c r="E51" s="2">
        <v>279</v>
      </c>
      <c r="F51" s="2">
        <v>2775</v>
      </c>
      <c r="G51" s="2">
        <v>2457</v>
      </c>
      <c r="H51" s="2">
        <v>1706</v>
      </c>
      <c r="I51" s="2">
        <v>5</v>
      </c>
      <c r="J51" s="2">
        <v>6</v>
      </c>
      <c r="K51" s="14">
        <f t="shared" si="0"/>
        <v>0.00347222222222221</v>
      </c>
    </row>
    <row r="52" spans="1:11" ht="15.75">
      <c r="A52" s="1">
        <v>0.6631944444444444</v>
      </c>
      <c r="B52" s="2">
        <v>50</v>
      </c>
      <c r="C52" s="2">
        <v>1288</v>
      </c>
      <c r="D52" s="2">
        <v>1985</v>
      </c>
      <c r="E52" s="2">
        <v>3397</v>
      </c>
      <c r="F52" s="2">
        <v>2164</v>
      </c>
      <c r="G52" s="2">
        <v>2893</v>
      </c>
      <c r="H52" s="2">
        <v>1094</v>
      </c>
      <c r="I52" s="2">
        <v>6</v>
      </c>
      <c r="J52" s="2">
        <v>2</v>
      </c>
      <c r="K52" s="14">
        <f t="shared" si="0"/>
        <v>0.00347222222222221</v>
      </c>
    </row>
    <row r="53" spans="1:11" ht="15.75">
      <c r="A53" s="1">
        <v>0.6673611111111111</v>
      </c>
      <c r="B53" s="2">
        <v>51</v>
      </c>
      <c r="C53" s="2">
        <v>3284</v>
      </c>
      <c r="D53" s="2">
        <v>2917</v>
      </c>
      <c r="E53" s="2">
        <v>501</v>
      </c>
      <c r="F53" s="2">
        <v>2902</v>
      </c>
      <c r="G53" s="2">
        <v>931</v>
      </c>
      <c r="H53" s="2">
        <v>3410</v>
      </c>
      <c r="I53" s="2">
        <v>3</v>
      </c>
      <c r="J53" s="2">
        <v>2</v>
      </c>
      <c r="K53" s="14">
        <f t="shared" si="0"/>
        <v>0.004166666666666652</v>
      </c>
    </row>
    <row r="54" spans="1:12" ht="15.75">
      <c r="A54" s="1">
        <v>0.3951388888888889</v>
      </c>
      <c r="B54" s="2">
        <v>52</v>
      </c>
      <c r="C54" s="2">
        <v>1806</v>
      </c>
      <c r="D54" s="2">
        <v>2014</v>
      </c>
      <c r="E54" s="2">
        <v>1756</v>
      </c>
      <c r="F54" s="2">
        <v>1098</v>
      </c>
      <c r="G54" s="2">
        <v>2408</v>
      </c>
      <c r="H54" s="2">
        <v>1658</v>
      </c>
      <c r="I54" s="2">
        <v>3</v>
      </c>
      <c r="J54" s="2">
        <v>5</v>
      </c>
      <c r="K54" s="14"/>
      <c r="L54" t="s">
        <v>40</v>
      </c>
    </row>
    <row r="55" spans="1:11" ht="15.75">
      <c r="A55" s="1">
        <v>0.4</v>
      </c>
      <c r="B55" s="2">
        <v>53</v>
      </c>
      <c r="C55" s="2">
        <v>2978</v>
      </c>
      <c r="D55" s="2">
        <v>2219</v>
      </c>
      <c r="E55" s="2">
        <v>1178</v>
      </c>
      <c r="F55" s="2">
        <v>1208</v>
      </c>
      <c r="G55" s="2">
        <v>2164</v>
      </c>
      <c r="H55" s="2">
        <v>2838</v>
      </c>
      <c r="I55" s="2">
        <v>1</v>
      </c>
      <c r="J55" s="2">
        <v>10</v>
      </c>
      <c r="K55" s="14">
        <f t="shared" si="0"/>
        <v>0.004861111111111149</v>
      </c>
    </row>
    <row r="56" spans="1:11" ht="15.75">
      <c r="A56" s="1">
        <v>0.4055555555555555</v>
      </c>
      <c r="B56" s="2">
        <v>54</v>
      </c>
      <c r="C56" s="2">
        <v>3284</v>
      </c>
      <c r="D56" s="2">
        <v>1288</v>
      </c>
      <c r="E56" s="2">
        <v>2014</v>
      </c>
      <c r="F56" s="2">
        <v>2917</v>
      </c>
      <c r="G56" s="2">
        <v>2775</v>
      </c>
      <c r="H56" s="2">
        <v>931</v>
      </c>
      <c r="I56" s="2">
        <v>8</v>
      </c>
      <c r="J56" s="2">
        <v>7</v>
      </c>
      <c r="K56" s="14">
        <f t="shared" si="0"/>
        <v>0.00555555555555548</v>
      </c>
    </row>
    <row r="57" spans="1:11" ht="15.75">
      <c r="A57" s="1">
        <v>0.40972222222222227</v>
      </c>
      <c r="B57" s="2">
        <v>55</v>
      </c>
      <c r="C57" s="2">
        <v>1094</v>
      </c>
      <c r="D57" s="2">
        <v>1706</v>
      </c>
      <c r="E57" s="2">
        <v>279</v>
      </c>
      <c r="F57" s="2">
        <v>1806</v>
      </c>
      <c r="G57" s="2">
        <v>2408</v>
      </c>
      <c r="H57" s="2">
        <v>1208</v>
      </c>
      <c r="I57" s="2">
        <v>6</v>
      </c>
      <c r="J57" s="2">
        <v>10</v>
      </c>
      <c r="K57" s="14">
        <f t="shared" si="0"/>
        <v>0.004166666666666763</v>
      </c>
    </row>
    <row r="58" spans="1:11" ht="15.75">
      <c r="A58" s="1">
        <v>0.4131944444444444</v>
      </c>
      <c r="B58" s="2">
        <v>56</v>
      </c>
      <c r="C58" s="2">
        <v>1444</v>
      </c>
      <c r="D58" s="2">
        <v>3186</v>
      </c>
      <c r="E58" s="2">
        <v>1448</v>
      </c>
      <c r="F58" s="2">
        <v>2457</v>
      </c>
      <c r="G58" s="2">
        <v>2978</v>
      </c>
      <c r="H58" s="2">
        <v>624</v>
      </c>
      <c r="I58" s="2">
        <v>2</v>
      </c>
      <c r="J58" s="2">
        <v>4</v>
      </c>
      <c r="K58" s="14">
        <f t="shared" si="0"/>
        <v>0.0034722222222221544</v>
      </c>
    </row>
    <row r="59" spans="1:11" ht="15.75">
      <c r="A59" s="1">
        <v>0.41805555555555557</v>
      </c>
      <c r="B59" s="2">
        <v>57</v>
      </c>
      <c r="C59" s="2">
        <v>1756</v>
      </c>
      <c r="D59" s="2">
        <v>1658</v>
      </c>
      <c r="E59" s="2">
        <v>3397</v>
      </c>
      <c r="F59" s="2">
        <v>2177</v>
      </c>
      <c r="G59" s="2">
        <v>1182</v>
      </c>
      <c r="H59" s="2">
        <v>2893</v>
      </c>
      <c r="I59" s="2">
        <v>5</v>
      </c>
      <c r="J59" s="2">
        <v>4</v>
      </c>
      <c r="K59" s="14">
        <f t="shared" si="0"/>
        <v>0.004861111111111149</v>
      </c>
    </row>
    <row r="60" spans="1:11" ht="15.75">
      <c r="A60" s="1">
        <v>0.4236111111111111</v>
      </c>
      <c r="B60" s="2">
        <v>58</v>
      </c>
      <c r="C60" s="2">
        <v>1985</v>
      </c>
      <c r="D60" s="2">
        <v>3410</v>
      </c>
      <c r="E60" s="2">
        <v>1098</v>
      </c>
      <c r="F60" s="2">
        <v>3330</v>
      </c>
      <c r="G60" s="2">
        <v>2219</v>
      </c>
      <c r="H60" s="2">
        <v>2902</v>
      </c>
      <c r="I60" s="2">
        <v>5</v>
      </c>
      <c r="J60" s="2">
        <v>0</v>
      </c>
      <c r="K60" s="14">
        <f t="shared" si="0"/>
        <v>0.005555555555555536</v>
      </c>
    </row>
    <row r="61" spans="1:11" ht="15.75">
      <c r="A61" s="1">
        <v>0.4270833333333333</v>
      </c>
      <c r="B61" s="2">
        <v>59</v>
      </c>
      <c r="C61" s="2">
        <v>1329</v>
      </c>
      <c r="D61" s="2">
        <v>2408</v>
      </c>
      <c r="E61" s="2">
        <v>1756</v>
      </c>
      <c r="F61" s="2">
        <v>501</v>
      </c>
      <c r="G61" s="2">
        <v>1094</v>
      </c>
      <c r="H61" s="2">
        <v>3186</v>
      </c>
      <c r="I61" s="2">
        <v>2</v>
      </c>
      <c r="J61" s="2">
        <v>4</v>
      </c>
      <c r="K61" s="14">
        <f t="shared" si="0"/>
        <v>0.00347222222222221</v>
      </c>
    </row>
    <row r="62" spans="1:11" ht="15.75">
      <c r="A62" s="1">
        <v>0.4305555555555556</v>
      </c>
      <c r="B62" s="2">
        <v>60</v>
      </c>
      <c r="C62" s="2">
        <v>2838</v>
      </c>
      <c r="D62" s="2">
        <v>1182</v>
      </c>
      <c r="E62" s="2">
        <v>1806</v>
      </c>
      <c r="F62" s="2">
        <v>1288</v>
      </c>
      <c r="G62" s="2">
        <v>3410</v>
      </c>
      <c r="H62" s="2">
        <v>1178</v>
      </c>
      <c r="I62" s="2">
        <v>8</v>
      </c>
      <c r="J62" s="2">
        <v>5</v>
      </c>
      <c r="K62" s="14">
        <f t="shared" si="0"/>
        <v>0.0034722222222222654</v>
      </c>
    </row>
    <row r="63" spans="1:11" ht="15.75">
      <c r="A63" s="1">
        <v>0.43472222222222223</v>
      </c>
      <c r="B63" s="2">
        <v>61</v>
      </c>
      <c r="C63" s="2">
        <v>3330</v>
      </c>
      <c r="D63" s="2">
        <v>2893</v>
      </c>
      <c r="E63" s="2">
        <v>2457</v>
      </c>
      <c r="F63" s="2">
        <v>2164</v>
      </c>
      <c r="G63" s="2">
        <v>501</v>
      </c>
      <c r="H63" s="2">
        <v>2775</v>
      </c>
      <c r="I63" s="2">
        <v>0</v>
      </c>
      <c r="J63" s="2">
        <v>8</v>
      </c>
      <c r="K63" s="14">
        <f t="shared" si="0"/>
        <v>0.004166666666666652</v>
      </c>
    </row>
    <row r="64" spans="1:11" ht="15.75">
      <c r="A64" s="1">
        <v>0.4381944444444445</v>
      </c>
      <c r="B64" s="2">
        <v>62</v>
      </c>
      <c r="C64" s="2">
        <v>1448</v>
      </c>
      <c r="D64" s="2">
        <v>1329</v>
      </c>
      <c r="E64" s="2">
        <v>3397</v>
      </c>
      <c r="F64" s="2">
        <v>2014</v>
      </c>
      <c r="G64" s="2">
        <v>1706</v>
      </c>
      <c r="H64" s="2">
        <v>1444</v>
      </c>
      <c r="I64" s="2">
        <v>5</v>
      </c>
      <c r="J64" s="2">
        <v>5</v>
      </c>
      <c r="K64" s="14">
        <f t="shared" si="0"/>
        <v>0.0034722222222222654</v>
      </c>
    </row>
    <row r="65" spans="1:11" ht="15.75">
      <c r="A65" s="1">
        <v>0.44305555555555554</v>
      </c>
      <c r="B65" s="2">
        <v>63</v>
      </c>
      <c r="C65" s="2">
        <v>3284</v>
      </c>
      <c r="D65" s="2">
        <v>2219</v>
      </c>
      <c r="E65" s="2">
        <v>1985</v>
      </c>
      <c r="F65" s="2">
        <v>1658</v>
      </c>
      <c r="G65" s="2">
        <v>2978</v>
      </c>
      <c r="H65" s="2">
        <v>279</v>
      </c>
      <c r="I65" s="2">
        <v>1</v>
      </c>
      <c r="J65" s="2">
        <v>4</v>
      </c>
      <c r="K65" s="14">
        <f t="shared" si="0"/>
        <v>0.004861111111111038</v>
      </c>
    </row>
    <row r="66" spans="1:11" ht="15.75">
      <c r="A66" s="1">
        <v>0.4472222222222222</v>
      </c>
      <c r="B66" s="2">
        <v>64</v>
      </c>
      <c r="C66" s="2">
        <v>624</v>
      </c>
      <c r="D66" s="2">
        <v>931</v>
      </c>
      <c r="E66" s="2">
        <v>1208</v>
      </c>
      <c r="F66" s="2">
        <v>2917</v>
      </c>
      <c r="G66" s="2">
        <v>1098</v>
      </c>
      <c r="H66" s="2">
        <v>2177</v>
      </c>
      <c r="I66" s="2">
        <v>11</v>
      </c>
      <c r="J66" s="2">
        <v>6</v>
      </c>
      <c r="K66" s="14">
        <f t="shared" si="0"/>
        <v>0.004166666666666652</v>
      </c>
    </row>
    <row r="67" spans="1:11" ht="15.75">
      <c r="A67" s="1">
        <v>0.4513888888888889</v>
      </c>
      <c r="B67" s="2">
        <v>65</v>
      </c>
      <c r="C67" s="2">
        <v>2902</v>
      </c>
      <c r="D67" s="2">
        <v>1288</v>
      </c>
      <c r="E67" s="2">
        <v>1806</v>
      </c>
      <c r="F67" s="2">
        <v>2219</v>
      </c>
      <c r="G67" s="2">
        <v>2457</v>
      </c>
      <c r="H67" s="2">
        <v>1448</v>
      </c>
      <c r="I67" s="2">
        <v>7</v>
      </c>
      <c r="J67" s="2">
        <v>1</v>
      </c>
      <c r="K67" s="14">
        <f t="shared" si="0"/>
        <v>0.004166666666666707</v>
      </c>
    </row>
    <row r="68" spans="1:11" ht="15.75">
      <c r="A68" s="1">
        <v>0.45555555555555555</v>
      </c>
      <c r="B68" s="2">
        <v>66</v>
      </c>
      <c r="C68" s="2">
        <v>2838</v>
      </c>
      <c r="D68" s="2">
        <v>1094</v>
      </c>
      <c r="E68" s="2">
        <v>3410</v>
      </c>
      <c r="F68" s="2">
        <v>3186</v>
      </c>
      <c r="G68" s="2">
        <v>1658</v>
      </c>
      <c r="H68" s="2">
        <v>1706</v>
      </c>
      <c r="I68" s="2">
        <v>5</v>
      </c>
      <c r="J68" s="2">
        <v>6</v>
      </c>
      <c r="K68" s="14">
        <f>A68-A67</f>
        <v>0.004166666666666652</v>
      </c>
    </row>
    <row r="69" spans="1:11" ht="15.75">
      <c r="A69" s="1">
        <v>0.4597222222222222</v>
      </c>
      <c r="B69" s="2">
        <v>67</v>
      </c>
      <c r="C69" s="2">
        <v>1444</v>
      </c>
      <c r="D69" s="2">
        <v>3397</v>
      </c>
      <c r="E69" s="2">
        <v>1182</v>
      </c>
      <c r="F69" s="2">
        <v>2408</v>
      </c>
      <c r="G69" s="2">
        <v>2902</v>
      </c>
      <c r="H69" s="2">
        <v>2177</v>
      </c>
      <c r="I69" s="2">
        <v>3</v>
      </c>
      <c r="J69" s="2">
        <v>2</v>
      </c>
      <c r="K69" s="14">
        <f>A69-A68</f>
        <v>0.004166666666666652</v>
      </c>
    </row>
    <row r="70" spans="1:11" ht="15.75">
      <c r="A70" s="1">
        <v>0.46319444444444446</v>
      </c>
      <c r="B70" s="2">
        <v>68</v>
      </c>
      <c r="C70" s="2">
        <v>279</v>
      </c>
      <c r="D70" s="2">
        <v>1208</v>
      </c>
      <c r="E70" s="2">
        <v>501</v>
      </c>
      <c r="F70" s="2">
        <v>2164</v>
      </c>
      <c r="G70" s="2">
        <v>1985</v>
      </c>
      <c r="H70" s="2">
        <v>2014</v>
      </c>
      <c r="I70" s="2">
        <v>5</v>
      </c>
      <c r="J70" s="2">
        <v>2</v>
      </c>
      <c r="K70" s="14">
        <f>A70-A69</f>
        <v>0.0034722222222222654</v>
      </c>
    </row>
    <row r="71" spans="1:11" ht="15.75">
      <c r="A71" s="1">
        <v>0.4666666666666666</v>
      </c>
      <c r="B71" s="2">
        <v>69</v>
      </c>
      <c r="C71" s="2">
        <v>2917</v>
      </c>
      <c r="D71" s="2">
        <v>3330</v>
      </c>
      <c r="E71" s="2">
        <v>1329</v>
      </c>
      <c r="F71" s="2">
        <v>1098</v>
      </c>
      <c r="G71" s="2">
        <v>1756</v>
      </c>
      <c r="H71" s="2">
        <v>2775</v>
      </c>
      <c r="I71" s="2">
        <v>4</v>
      </c>
      <c r="J71" s="2">
        <v>9</v>
      </c>
      <c r="K71" s="14">
        <f>A71-A70</f>
        <v>0.0034722222222221544</v>
      </c>
    </row>
    <row r="72" spans="1:11" ht="15.75">
      <c r="A72" s="1">
        <v>0.4701388888888889</v>
      </c>
      <c r="B72" s="2">
        <v>70</v>
      </c>
      <c r="C72" s="2">
        <v>624</v>
      </c>
      <c r="D72" s="2">
        <v>2893</v>
      </c>
      <c r="E72" s="2">
        <v>1178</v>
      </c>
      <c r="F72" s="2">
        <v>3284</v>
      </c>
      <c r="G72" s="2">
        <v>931</v>
      </c>
      <c r="H72" s="2">
        <v>2978</v>
      </c>
      <c r="I72" s="2">
        <v>1</v>
      </c>
      <c r="J72" s="2">
        <v>2</v>
      </c>
      <c r="K72" s="14">
        <f>A72-A71</f>
        <v>0.0034722222222222654</v>
      </c>
    </row>
    <row r="73" spans="1:12" ht="15.75">
      <c r="A73" s="1"/>
      <c r="B73" s="2"/>
      <c r="C73" s="2"/>
      <c r="D73" s="2"/>
      <c r="E73" s="2"/>
      <c r="F73" s="2"/>
      <c r="G73" t="s">
        <v>128</v>
      </c>
      <c r="I73">
        <f>SUM(I3:I72)</f>
        <v>248</v>
      </c>
      <c r="J73">
        <f>SUM(J3:J72)</f>
        <v>268</v>
      </c>
      <c r="K73" s="14"/>
      <c r="L73" s="14">
        <f>(SUM(K3:K72))/(B72-3)</f>
        <v>0.004487976782752901</v>
      </c>
    </row>
    <row r="74" spans="1:10" ht="15.75">
      <c r="A74" s="5"/>
      <c r="G74" t="s">
        <v>129</v>
      </c>
      <c r="J74">
        <f>(I73+J73)/(72-2)/2</f>
        <v>3.6857142857142855</v>
      </c>
    </row>
    <row r="75" spans="1:11" ht="15.75" customHeight="1">
      <c r="A75" s="117" t="s">
        <v>3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</row>
    <row r="76" spans="1:11" ht="31.5">
      <c r="A76" s="3" t="s">
        <v>4</v>
      </c>
      <c r="B76" s="3" t="s">
        <v>5</v>
      </c>
      <c r="C76" s="3" t="s">
        <v>6</v>
      </c>
      <c r="D76" s="3" t="s">
        <v>7</v>
      </c>
      <c r="E76" s="3" t="s">
        <v>8</v>
      </c>
      <c r="F76" s="3" t="s">
        <v>9</v>
      </c>
      <c r="G76" s="3" t="s">
        <v>10</v>
      </c>
      <c r="H76" s="3" t="s">
        <v>11</v>
      </c>
      <c r="I76" s="3" t="s">
        <v>12</v>
      </c>
      <c r="J76" s="3" t="s">
        <v>13</v>
      </c>
      <c r="K76" s="3" t="s">
        <v>14</v>
      </c>
    </row>
    <row r="77" spans="1:11" ht="15.75">
      <c r="A77" s="1">
        <v>0.54375</v>
      </c>
      <c r="B77" s="4" t="s">
        <v>15</v>
      </c>
      <c r="C77" s="2">
        <v>1</v>
      </c>
      <c r="D77" s="2">
        <v>3284</v>
      </c>
      <c r="E77" s="2">
        <v>2775</v>
      </c>
      <c r="F77" s="2">
        <v>1208</v>
      </c>
      <c r="G77" s="2">
        <v>1288</v>
      </c>
      <c r="H77" s="2">
        <v>931</v>
      </c>
      <c r="I77" s="2">
        <v>1094</v>
      </c>
      <c r="J77" s="2">
        <v>6</v>
      </c>
      <c r="K77" s="2">
        <v>0</v>
      </c>
    </row>
    <row r="78" spans="1:11" ht="15.75">
      <c r="A78" s="1">
        <v>0.5493055555555556</v>
      </c>
      <c r="B78" s="4" t="s">
        <v>16</v>
      </c>
      <c r="C78" s="2">
        <v>2</v>
      </c>
      <c r="D78" s="2">
        <v>3397</v>
      </c>
      <c r="E78" s="2">
        <v>1448</v>
      </c>
      <c r="F78" s="2">
        <v>501</v>
      </c>
      <c r="G78" s="2">
        <v>1756</v>
      </c>
      <c r="H78" s="2">
        <v>3186</v>
      </c>
      <c r="I78" s="2">
        <v>279</v>
      </c>
      <c r="J78" s="2">
        <v>5</v>
      </c>
      <c r="K78" s="2">
        <v>0</v>
      </c>
    </row>
    <row r="79" spans="1:11" ht="15.75">
      <c r="A79" s="1">
        <v>0.5534722222222223</v>
      </c>
      <c r="B79" s="4" t="s">
        <v>17</v>
      </c>
      <c r="C79" s="2">
        <v>3</v>
      </c>
      <c r="D79" s="2">
        <v>1806</v>
      </c>
      <c r="E79" s="2">
        <v>1329</v>
      </c>
      <c r="F79" s="2">
        <v>1098</v>
      </c>
      <c r="G79" s="2">
        <v>1985</v>
      </c>
      <c r="H79" s="2">
        <v>2177</v>
      </c>
      <c r="I79" s="2">
        <v>2838</v>
      </c>
      <c r="J79" s="2">
        <v>0</v>
      </c>
      <c r="K79" s="2">
        <v>3</v>
      </c>
    </row>
    <row r="80" spans="1:11" ht="15.75">
      <c r="A80" s="1">
        <v>0.5652777777777778</v>
      </c>
      <c r="B80" s="4" t="s">
        <v>19</v>
      </c>
      <c r="C80" s="2">
        <v>5</v>
      </c>
      <c r="D80" s="2">
        <v>3284</v>
      </c>
      <c r="E80" s="2">
        <v>2775</v>
      </c>
      <c r="F80" s="2">
        <v>1208</v>
      </c>
      <c r="G80" s="2">
        <v>1094</v>
      </c>
      <c r="H80" s="2">
        <v>1288</v>
      </c>
      <c r="I80" s="2">
        <v>931</v>
      </c>
      <c r="J80" s="2">
        <v>5</v>
      </c>
      <c r="K80" s="2">
        <v>0</v>
      </c>
    </row>
    <row r="81" spans="1:11" ht="15.75">
      <c r="A81" s="1">
        <v>0.5694444444444444</v>
      </c>
      <c r="B81" s="4" t="s">
        <v>20</v>
      </c>
      <c r="C81" s="2">
        <v>6</v>
      </c>
      <c r="D81" s="2">
        <v>1448</v>
      </c>
      <c r="E81" s="2">
        <v>3397</v>
      </c>
      <c r="F81" s="2">
        <v>501</v>
      </c>
      <c r="G81" s="2">
        <v>1756</v>
      </c>
      <c r="H81" s="2">
        <v>279</v>
      </c>
      <c r="I81" s="2">
        <v>3186</v>
      </c>
      <c r="J81" s="2">
        <v>5</v>
      </c>
      <c r="K81" s="2">
        <v>4</v>
      </c>
    </row>
    <row r="82" spans="1:11" ht="15.75">
      <c r="A82" s="1">
        <v>0.5729166666666666</v>
      </c>
      <c r="B82" s="4" t="s">
        <v>21</v>
      </c>
      <c r="C82" s="2">
        <v>7</v>
      </c>
      <c r="D82" s="2">
        <v>1098</v>
      </c>
      <c r="E82" s="2">
        <v>1806</v>
      </c>
      <c r="F82" s="2">
        <v>1329</v>
      </c>
      <c r="G82" s="2">
        <v>1985</v>
      </c>
      <c r="H82" s="2">
        <v>2838</v>
      </c>
      <c r="I82" s="2">
        <v>2177</v>
      </c>
      <c r="J82" s="2">
        <v>1</v>
      </c>
      <c r="K82" s="2">
        <v>0</v>
      </c>
    </row>
    <row r="83" spans="1:11" ht="15.75">
      <c r="A83" s="1">
        <v>0.5784722222222222</v>
      </c>
      <c r="B83" s="4" t="s">
        <v>22</v>
      </c>
      <c r="C83" s="2">
        <v>8</v>
      </c>
      <c r="D83" s="2">
        <v>1182</v>
      </c>
      <c r="E83" s="2">
        <v>1444</v>
      </c>
      <c r="F83" s="2">
        <v>1706</v>
      </c>
      <c r="G83" s="2">
        <v>2978</v>
      </c>
      <c r="H83" s="2">
        <v>624</v>
      </c>
      <c r="I83" s="2">
        <v>3410</v>
      </c>
      <c r="J83" s="2">
        <v>5</v>
      </c>
      <c r="K83" s="2">
        <v>5</v>
      </c>
    </row>
    <row r="84" spans="1:11" ht="15.75">
      <c r="A84" s="1">
        <v>0.5826388888888888</v>
      </c>
      <c r="B84" s="4" t="s">
        <v>37</v>
      </c>
      <c r="C84" s="2">
        <v>11</v>
      </c>
      <c r="D84" s="2">
        <v>1329</v>
      </c>
      <c r="E84" s="2">
        <v>1806</v>
      </c>
      <c r="F84" s="2">
        <v>1098</v>
      </c>
      <c r="G84" s="2">
        <v>2838</v>
      </c>
      <c r="H84" s="2">
        <v>1985</v>
      </c>
      <c r="I84" s="2">
        <v>2177</v>
      </c>
      <c r="J84" s="2">
        <v>4</v>
      </c>
      <c r="K84" s="2">
        <v>3</v>
      </c>
    </row>
    <row r="85" spans="1:11" ht="15.75">
      <c r="A85" s="1">
        <v>0.5875</v>
      </c>
      <c r="B85" s="4" t="s">
        <v>23</v>
      </c>
      <c r="C85" s="2">
        <v>12</v>
      </c>
      <c r="D85" s="2">
        <v>1706</v>
      </c>
      <c r="E85" s="2">
        <v>1444</v>
      </c>
      <c r="F85" s="2">
        <v>1182</v>
      </c>
      <c r="G85" s="2">
        <v>624</v>
      </c>
      <c r="H85" s="2">
        <v>3410</v>
      </c>
      <c r="I85" s="2">
        <v>2978</v>
      </c>
      <c r="J85" s="2">
        <v>5</v>
      </c>
      <c r="K85" s="2">
        <v>7</v>
      </c>
    </row>
    <row r="86" spans="1:11" ht="15.75">
      <c r="A86" s="1">
        <v>0.5958333333333333</v>
      </c>
      <c r="B86" s="4" t="s">
        <v>18</v>
      </c>
      <c r="C86" s="2">
        <v>4</v>
      </c>
      <c r="D86" s="2">
        <v>1444</v>
      </c>
      <c r="E86" s="2">
        <v>1182</v>
      </c>
      <c r="F86" s="2">
        <v>1706</v>
      </c>
      <c r="G86" s="2">
        <v>3410</v>
      </c>
      <c r="H86" s="2">
        <v>2978</v>
      </c>
      <c r="I86" s="2">
        <v>624</v>
      </c>
      <c r="J86" s="2">
        <v>2</v>
      </c>
      <c r="K86" s="2">
        <v>5</v>
      </c>
    </row>
    <row r="87" spans="1:11" ht="15.75">
      <c r="A87" s="1">
        <v>0.6013888888888889</v>
      </c>
      <c r="B87" s="4" t="s">
        <v>24</v>
      </c>
      <c r="C87" s="2">
        <v>13</v>
      </c>
      <c r="D87" s="2">
        <v>3284</v>
      </c>
      <c r="E87" s="2">
        <v>1208</v>
      </c>
      <c r="F87" s="2">
        <v>2775</v>
      </c>
      <c r="G87" s="2">
        <v>3397</v>
      </c>
      <c r="H87" s="2">
        <v>501</v>
      </c>
      <c r="I87" s="2">
        <v>1448</v>
      </c>
      <c r="J87" s="2">
        <v>11</v>
      </c>
      <c r="K87" s="2">
        <v>2</v>
      </c>
    </row>
    <row r="88" spans="1:11" ht="15.75">
      <c r="A88" s="1">
        <v>0.6048611111111112</v>
      </c>
      <c r="B88" s="4" t="s">
        <v>25</v>
      </c>
      <c r="C88" s="2">
        <v>14</v>
      </c>
      <c r="D88" s="2">
        <v>1329</v>
      </c>
      <c r="E88" s="2">
        <v>1098</v>
      </c>
      <c r="F88" s="2">
        <v>1806</v>
      </c>
      <c r="G88" s="2">
        <v>624</v>
      </c>
      <c r="H88" s="2">
        <v>2978</v>
      </c>
      <c r="I88" s="2">
        <v>3410</v>
      </c>
      <c r="J88" s="2">
        <v>6</v>
      </c>
      <c r="K88" s="2">
        <v>12</v>
      </c>
    </row>
    <row r="89" spans="1:11" ht="15.75">
      <c r="A89" s="1">
        <v>0.6104166666666667</v>
      </c>
      <c r="B89" s="4" t="s">
        <v>26</v>
      </c>
      <c r="C89" s="2">
        <v>15</v>
      </c>
      <c r="D89" s="2">
        <v>1208</v>
      </c>
      <c r="E89" s="2">
        <v>3284</v>
      </c>
      <c r="F89" s="2">
        <v>2775</v>
      </c>
      <c r="G89" s="2">
        <v>501</v>
      </c>
      <c r="H89" s="2">
        <v>3397</v>
      </c>
      <c r="I89" s="2">
        <v>1448</v>
      </c>
      <c r="J89" s="2">
        <v>7</v>
      </c>
      <c r="K89" s="2">
        <v>7</v>
      </c>
    </row>
    <row r="90" spans="1:11" ht="15.75">
      <c r="A90" s="1">
        <v>0.6180555555555556</v>
      </c>
      <c r="B90" s="4" t="s">
        <v>27</v>
      </c>
      <c r="C90" s="2">
        <v>16</v>
      </c>
      <c r="D90" s="2">
        <v>1806</v>
      </c>
      <c r="E90" s="2">
        <v>1329</v>
      </c>
      <c r="F90" s="2">
        <v>1098</v>
      </c>
      <c r="G90" s="2">
        <v>2978</v>
      </c>
      <c r="H90" s="2">
        <v>624</v>
      </c>
      <c r="I90" s="2">
        <v>3410</v>
      </c>
      <c r="J90" s="2">
        <v>9</v>
      </c>
      <c r="K90" s="2">
        <v>3</v>
      </c>
    </row>
    <row r="91" spans="1:11" ht="15.75">
      <c r="A91" s="1">
        <v>0.6215277777777778</v>
      </c>
      <c r="B91" s="4" t="s">
        <v>32</v>
      </c>
      <c r="C91" s="2">
        <v>17</v>
      </c>
      <c r="D91" s="2">
        <v>2775</v>
      </c>
      <c r="E91" s="2">
        <v>3284</v>
      </c>
      <c r="F91" s="2">
        <v>1208</v>
      </c>
      <c r="G91" s="2">
        <v>3397</v>
      </c>
      <c r="H91" s="2">
        <v>501</v>
      </c>
      <c r="I91" s="2">
        <v>1448</v>
      </c>
      <c r="J91" s="2">
        <v>8</v>
      </c>
      <c r="K91" s="2">
        <v>4</v>
      </c>
    </row>
    <row r="92" spans="1:11" ht="15.75">
      <c r="A92" s="1">
        <v>0.6263888888888889</v>
      </c>
      <c r="B92" s="4" t="s">
        <v>28</v>
      </c>
      <c r="C92" s="2">
        <v>18</v>
      </c>
      <c r="D92" s="2">
        <v>1806</v>
      </c>
      <c r="E92" s="2">
        <v>1098</v>
      </c>
      <c r="F92" s="2">
        <v>1329</v>
      </c>
      <c r="G92" s="2">
        <v>2978</v>
      </c>
      <c r="H92" s="2">
        <v>3410</v>
      </c>
      <c r="I92" s="2">
        <v>624</v>
      </c>
      <c r="J92" s="2">
        <v>9</v>
      </c>
      <c r="K92" s="2">
        <v>4</v>
      </c>
    </row>
    <row r="93" spans="1:11" ht="15.75">
      <c r="A93" s="1">
        <v>0.6361111111111112</v>
      </c>
      <c r="B93" s="4" t="s">
        <v>29</v>
      </c>
      <c r="C93" s="2">
        <v>19</v>
      </c>
      <c r="D93" s="2">
        <v>2775</v>
      </c>
      <c r="E93" s="2">
        <v>3284</v>
      </c>
      <c r="F93" s="2">
        <v>1208</v>
      </c>
      <c r="G93" s="2">
        <v>1329</v>
      </c>
      <c r="H93" s="2">
        <v>1098</v>
      </c>
      <c r="I93" s="2">
        <v>1806</v>
      </c>
      <c r="J93" s="2">
        <v>6</v>
      </c>
      <c r="K93" s="2">
        <v>2</v>
      </c>
    </row>
    <row r="94" spans="1:11" ht="15.75">
      <c r="A94" s="1">
        <v>0.642361111111111</v>
      </c>
      <c r="B94" s="4" t="s">
        <v>30</v>
      </c>
      <c r="C94" s="2">
        <v>20</v>
      </c>
      <c r="D94" s="2">
        <v>1208</v>
      </c>
      <c r="E94" s="2">
        <v>3284</v>
      </c>
      <c r="F94" s="2">
        <v>2775</v>
      </c>
      <c r="G94" s="2">
        <v>1098</v>
      </c>
      <c r="H94" s="2">
        <v>1806</v>
      </c>
      <c r="I94" s="2">
        <v>1329</v>
      </c>
      <c r="J94" s="2">
        <v>8</v>
      </c>
      <c r="K94" s="2">
        <v>7</v>
      </c>
    </row>
    <row r="95" spans="8:11" ht="15.75">
      <c r="H95" t="s">
        <v>128</v>
      </c>
      <c r="J95">
        <f>SUM(J77:J94)</f>
        <v>102</v>
      </c>
      <c r="K95" s="32">
        <f>SUM(K77:K94)</f>
        <v>68</v>
      </c>
    </row>
    <row r="96" spans="8:11" ht="15.75">
      <c r="H96" t="s">
        <v>129</v>
      </c>
      <c r="K96">
        <f>(J95+K95)/(94-76)/2</f>
        <v>4.722222222222222</v>
      </c>
    </row>
  </sheetData>
  <sheetProtection/>
  <mergeCells count="2">
    <mergeCell ref="A1:J1"/>
    <mergeCell ref="A75:K75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70">
      <selection activeCell="K83" sqref="K83"/>
    </sheetView>
  </sheetViews>
  <sheetFormatPr defaultColWidth="8.875" defaultRowHeight="15.75"/>
  <sheetData>
    <row r="1" spans="1:10" ht="15.75" customHeight="1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1" ht="31.5">
      <c r="A2" s="3" t="s">
        <v>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11" t="s">
        <v>39</v>
      </c>
    </row>
    <row r="3" spans="1:12" ht="15.75">
      <c r="A3" s="1">
        <v>0.4152777777777778</v>
      </c>
      <c r="B3" s="2">
        <v>1</v>
      </c>
      <c r="C3" s="2">
        <v>2848</v>
      </c>
      <c r="D3" s="2">
        <v>2864</v>
      </c>
      <c r="E3" s="2">
        <v>437</v>
      </c>
      <c r="F3" s="2">
        <v>3409</v>
      </c>
      <c r="G3" s="2">
        <v>2735</v>
      </c>
      <c r="H3" s="2">
        <v>2283</v>
      </c>
      <c r="I3" s="2">
        <v>6</v>
      </c>
      <c r="J3" s="2">
        <v>0</v>
      </c>
      <c r="L3" t="s">
        <v>41</v>
      </c>
    </row>
    <row r="4" spans="1:11" ht="15.75">
      <c r="A4" s="1">
        <v>0.41944444444444445</v>
      </c>
      <c r="B4" s="2">
        <v>2</v>
      </c>
      <c r="C4" s="2">
        <v>2352</v>
      </c>
      <c r="D4" s="2">
        <v>1723</v>
      </c>
      <c r="E4" s="2">
        <v>3366</v>
      </c>
      <c r="F4" s="2">
        <v>1745</v>
      </c>
      <c r="G4" s="2">
        <v>3353</v>
      </c>
      <c r="H4" s="2">
        <v>1785</v>
      </c>
      <c r="I4" s="2">
        <v>1</v>
      </c>
      <c r="J4" s="2">
        <v>5</v>
      </c>
      <c r="K4" s="14">
        <f aca="true" t="shared" si="0" ref="K4:K68">A4-A3</f>
        <v>0.004166666666666652</v>
      </c>
    </row>
    <row r="5" spans="1:11" ht="15.75">
      <c r="A5" s="1">
        <v>0.4270833333333333</v>
      </c>
      <c r="B5" s="2">
        <v>3</v>
      </c>
      <c r="C5" s="2">
        <v>456</v>
      </c>
      <c r="D5" s="2">
        <v>2805</v>
      </c>
      <c r="E5" s="2">
        <v>2985</v>
      </c>
      <c r="F5" s="2">
        <v>3043</v>
      </c>
      <c r="G5" s="2">
        <v>3355</v>
      </c>
      <c r="H5" s="2">
        <v>2080</v>
      </c>
      <c r="I5" s="2">
        <v>2</v>
      </c>
      <c r="J5" s="2">
        <v>2</v>
      </c>
      <c r="K5" s="14">
        <f t="shared" si="0"/>
        <v>0.007638888888888862</v>
      </c>
    </row>
    <row r="6" spans="1:11" ht="15.75">
      <c r="A6" s="1">
        <v>0.43194444444444446</v>
      </c>
      <c r="B6" s="2">
        <v>4</v>
      </c>
      <c r="C6" s="2">
        <v>3005</v>
      </c>
      <c r="D6" s="2">
        <v>2016</v>
      </c>
      <c r="E6" s="2">
        <v>1108</v>
      </c>
      <c r="F6" s="2">
        <v>3384</v>
      </c>
      <c r="G6" s="2">
        <v>3310</v>
      </c>
      <c r="H6" s="2">
        <v>2947</v>
      </c>
      <c r="I6" s="2">
        <v>7</v>
      </c>
      <c r="J6" s="2">
        <v>1</v>
      </c>
      <c r="K6" s="14">
        <f t="shared" si="0"/>
        <v>0.004861111111111149</v>
      </c>
    </row>
    <row r="7" spans="1:11" ht="15.75">
      <c r="A7" s="1">
        <v>0.4465277777777778</v>
      </c>
      <c r="B7" s="2">
        <v>5</v>
      </c>
      <c r="C7" s="2">
        <v>3350</v>
      </c>
      <c r="D7" s="2">
        <v>2948</v>
      </c>
      <c r="E7" s="2">
        <v>2747</v>
      </c>
      <c r="F7" s="2">
        <v>1429</v>
      </c>
      <c r="G7" s="2">
        <v>1296</v>
      </c>
      <c r="H7" s="2">
        <v>2950</v>
      </c>
      <c r="I7" s="2">
        <v>0</v>
      </c>
      <c r="J7" s="2">
        <v>5</v>
      </c>
      <c r="K7" s="14">
        <f t="shared" si="0"/>
        <v>0.014583333333333337</v>
      </c>
    </row>
    <row r="8" spans="1:11" ht="15.75">
      <c r="A8" s="1">
        <v>0.4527777777777778</v>
      </c>
      <c r="B8" s="2">
        <v>6</v>
      </c>
      <c r="C8" s="2">
        <v>2897</v>
      </c>
      <c r="D8" s="2">
        <v>2843</v>
      </c>
      <c r="E8" s="2">
        <v>3240</v>
      </c>
      <c r="F8" s="2">
        <v>2585</v>
      </c>
      <c r="G8" s="2">
        <v>3392</v>
      </c>
      <c r="H8" s="2">
        <v>418</v>
      </c>
      <c r="I8" s="2">
        <v>0</v>
      </c>
      <c r="J8" s="2">
        <v>0</v>
      </c>
      <c r="K8" s="14">
        <f t="shared" si="0"/>
        <v>0.006249999999999978</v>
      </c>
    </row>
    <row r="9" spans="1:11" ht="15.75">
      <c r="A9" s="1">
        <v>0.4583333333333333</v>
      </c>
      <c r="B9" s="2">
        <v>7</v>
      </c>
      <c r="C9" s="2">
        <v>3369</v>
      </c>
      <c r="D9" s="2">
        <v>2965</v>
      </c>
      <c r="E9" s="2">
        <v>3282</v>
      </c>
      <c r="F9" s="2">
        <v>1421</v>
      </c>
      <c r="G9" s="2">
        <v>2841</v>
      </c>
      <c r="H9" s="2">
        <v>3370</v>
      </c>
      <c r="I9" s="2">
        <v>0</v>
      </c>
      <c r="J9" s="2">
        <v>2</v>
      </c>
      <c r="K9" s="14">
        <f t="shared" si="0"/>
        <v>0.005555555555555536</v>
      </c>
    </row>
    <row r="10" spans="1:11" ht="15.75">
      <c r="A10" s="1">
        <v>0.4673611111111111</v>
      </c>
      <c r="B10" s="2">
        <v>8</v>
      </c>
      <c r="C10" s="2">
        <v>704</v>
      </c>
      <c r="D10" s="2">
        <v>2857</v>
      </c>
      <c r="E10" s="2">
        <v>3037</v>
      </c>
      <c r="F10" s="2">
        <v>2943</v>
      </c>
      <c r="G10" s="2">
        <v>2953</v>
      </c>
      <c r="H10" s="2">
        <v>148</v>
      </c>
      <c r="I10" s="2">
        <v>3</v>
      </c>
      <c r="J10" s="2">
        <v>5</v>
      </c>
      <c r="K10" s="14">
        <f t="shared" si="0"/>
        <v>0.009027777777777801</v>
      </c>
    </row>
    <row r="11" spans="1:11" ht="15.75">
      <c r="A11" s="1">
        <v>0.47291666666666665</v>
      </c>
      <c r="B11" s="2">
        <v>9</v>
      </c>
      <c r="C11" s="2">
        <v>647</v>
      </c>
      <c r="D11" s="2">
        <v>2995</v>
      </c>
      <c r="E11" s="2">
        <v>2947</v>
      </c>
      <c r="F11" s="2">
        <v>1817</v>
      </c>
      <c r="G11" s="2">
        <v>2936</v>
      </c>
      <c r="H11" s="2">
        <v>456</v>
      </c>
      <c r="I11" s="2">
        <v>0</v>
      </c>
      <c r="J11" s="2">
        <v>0</v>
      </c>
      <c r="K11" s="14">
        <f t="shared" si="0"/>
        <v>0.005555555555555536</v>
      </c>
    </row>
    <row r="12" spans="1:11" ht="15.75">
      <c r="A12" s="1">
        <v>0.4770833333333333</v>
      </c>
      <c r="B12" s="2">
        <v>10</v>
      </c>
      <c r="C12" s="2">
        <v>3005</v>
      </c>
      <c r="D12" s="2">
        <v>1429</v>
      </c>
      <c r="E12" s="2">
        <v>1785</v>
      </c>
      <c r="F12" s="2">
        <v>3355</v>
      </c>
      <c r="G12" s="2">
        <v>3240</v>
      </c>
      <c r="H12" s="2">
        <v>3409</v>
      </c>
      <c r="I12" s="2">
        <v>2</v>
      </c>
      <c r="J12" s="2">
        <v>0</v>
      </c>
      <c r="K12" s="14">
        <f t="shared" si="0"/>
        <v>0.004166666666666652</v>
      </c>
    </row>
    <row r="13" spans="1:11" ht="15.75">
      <c r="A13" s="1">
        <v>0.48194444444444445</v>
      </c>
      <c r="B13" s="2">
        <v>11</v>
      </c>
      <c r="C13" s="2">
        <v>3366</v>
      </c>
      <c r="D13" s="2">
        <v>3310</v>
      </c>
      <c r="E13" s="2">
        <v>418</v>
      </c>
      <c r="F13" s="2">
        <v>1296</v>
      </c>
      <c r="G13" s="2">
        <v>3369</v>
      </c>
      <c r="H13" s="2">
        <v>3384</v>
      </c>
      <c r="I13" s="2">
        <v>2</v>
      </c>
      <c r="J13" s="2">
        <v>2</v>
      </c>
      <c r="K13" s="14">
        <f t="shared" si="0"/>
        <v>0.004861111111111149</v>
      </c>
    </row>
    <row r="14" spans="1:11" ht="15.75">
      <c r="A14" s="1">
        <v>0.4888888888888889</v>
      </c>
      <c r="B14" s="2">
        <v>12</v>
      </c>
      <c r="C14" s="2">
        <v>2965</v>
      </c>
      <c r="D14" s="2">
        <v>3353</v>
      </c>
      <c r="E14" s="2">
        <v>2841</v>
      </c>
      <c r="F14" s="2">
        <v>2857</v>
      </c>
      <c r="G14" s="2">
        <v>437</v>
      </c>
      <c r="H14" s="2">
        <v>2843</v>
      </c>
      <c r="I14" s="2">
        <v>2</v>
      </c>
      <c r="J14" s="2">
        <v>0</v>
      </c>
      <c r="K14" s="14">
        <f t="shared" si="0"/>
        <v>0.00694444444444442</v>
      </c>
    </row>
    <row r="15" spans="1:11" ht="15.75">
      <c r="A15" s="1">
        <v>0.4930555555555556</v>
      </c>
      <c r="B15" s="2">
        <v>13</v>
      </c>
      <c r="C15" s="2">
        <v>2950</v>
      </c>
      <c r="D15" s="2">
        <v>148</v>
      </c>
      <c r="E15" s="2">
        <v>3037</v>
      </c>
      <c r="F15" s="2">
        <v>2735</v>
      </c>
      <c r="G15" s="2">
        <v>1745</v>
      </c>
      <c r="H15" s="2">
        <v>647</v>
      </c>
      <c r="I15" s="2">
        <v>7</v>
      </c>
      <c r="J15" s="2">
        <v>3</v>
      </c>
      <c r="K15" s="14">
        <f t="shared" si="0"/>
        <v>0.004166666666666707</v>
      </c>
    </row>
    <row r="16" spans="1:11" ht="15.75">
      <c r="A16" s="1">
        <v>0.4986111111111111</v>
      </c>
      <c r="B16" s="2">
        <v>14</v>
      </c>
      <c r="C16" s="2">
        <v>3370</v>
      </c>
      <c r="D16" s="2">
        <v>2995</v>
      </c>
      <c r="E16" s="2">
        <v>704</v>
      </c>
      <c r="F16" s="2">
        <v>2585</v>
      </c>
      <c r="G16" s="2">
        <v>1108</v>
      </c>
      <c r="H16" s="2">
        <v>2747</v>
      </c>
      <c r="I16" s="2">
        <v>2</v>
      </c>
      <c r="J16" s="2">
        <v>1</v>
      </c>
      <c r="K16" s="14">
        <f t="shared" si="0"/>
        <v>0.005555555555555536</v>
      </c>
    </row>
    <row r="17" spans="1:11" ht="15.75">
      <c r="A17" s="1">
        <v>0.5041666666666667</v>
      </c>
      <c r="B17" s="2">
        <v>15</v>
      </c>
      <c r="C17" s="2">
        <v>2864</v>
      </c>
      <c r="D17" s="2">
        <v>2805</v>
      </c>
      <c r="E17" s="2">
        <v>3043</v>
      </c>
      <c r="F17" s="2">
        <v>2352</v>
      </c>
      <c r="G17" s="2">
        <v>2897</v>
      </c>
      <c r="H17" s="2">
        <v>2948</v>
      </c>
      <c r="I17" s="2">
        <v>0</v>
      </c>
      <c r="J17" s="2">
        <v>0</v>
      </c>
      <c r="K17" s="14">
        <f t="shared" si="0"/>
        <v>0.005555555555555536</v>
      </c>
    </row>
    <row r="18" spans="1:12" ht="15.75">
      <c r="A18" s="1">
        <v>0.5618055555555556</v>
      </c>
      <c r="B18" s="2">
        <v>16</v>
      </c>
      <c r="C18" s="2">
        <v>3350</v>
      </c>
      <c r="D18" s="2">
        <v>2943</v>
      </c>
      <c r="E18" s="2">
        <v>2016</v>
      </c>
      <c r="F18" s="2">
        <v>1817</v>
      </c>
      <c r="G18" s="2">
        <v>1421</v>
      </c>
      <c r="H18" s="2">
        <v>1723</v>
      </c>
      <c r="I18" s="2">
        <v>4</v>
      </c>
      <c r="J18" s="2">
        <v>1</v>
      </c>
      <c r="K18" s="14"/>
      <c r="L18" t="s">
        <v>46</v>
      </c>
    </row>
    <row r="19" spans="1:11" ht="15.75">
      <c r="A19" s="1">
        <v>0.5680555555555555</v>
      </c>
      <c r="B19" s="2">
        <v>17</v>
      </c>
      <c r="C19" s="2">
        <v>2283</v>
      </c>
      <c r="D19" s="2">
        <v>3392</v>
      </c>
      <c r="E19" s="2">
        <v>2985</v>
      </c>
      <c r="F19" s="2">
        <v>2936</v>
      </c>
      <c r="G19" s="2">
        <v>3282</v>
      </c>
      <c r="H19" s="2">
        <v>2953</v>
      </c>
      <c r="I19" s="2">
        <v>0</v>
      </c>
      <c r="J19" s="2">
        <v>0</v>
      </c>
      <c r="K19" s="14">
        <f t="shared" si="0"/>
        <v>0.006249999999999978</v>
      </c>
    </row>
    <row r="20" spans="1:11" ht="15.75">
      <c r="A20" s="1">
        <v>0.5722222222222222</v>
      </c>
      <c r="B20" s="2">
        <v>18</v>
      </c>
      <c r="C20" s="2">
        <v>2848</v>
      </c>
      <c r="D20" s="2">
        <v>3310</v>
      </c>
      <c r="E20" s="2">
        <v>704</v>
      </c>
      <c r="F20" s="2">
        <v>2080</v>
      </c>
      <c r="G20" s="2">
        <v>647</v>
      </c>
      <c r="H20" s="2">
        <v>1429</v>
      </c>
      <c r="I20" s="2">
        <v>3</v>
      </c>
      <c r="J20" s="2">
        <v>4</v>
      </c>
      <c r="K20" s="14">
        <f t="shared" si="0"/>
        <v>0.004166666666666652</v>
      </c>
    </row>
    <row r="21" spans="1:11" ht="15.75">
      <c r="A21" s="1">
        <v>0.5770833333333333</v>
      </c>
      <c r="B21" s="2">
        <v>19</v>
      </c>
      <c r="C21" s="2">
        <v>3355</v>
      </c>
      <c r="D21" s="2">
        <v>3353</v>
      </c>
      <c r="E21" s="2">
        <v>148</v>
      </c>
      <c r="F21" s="2">
        <v>418</v>
      </c>
      <c r="G21" s="2">
        <v>2864</v>
      </c>
      <c r="H21" s="2">
        <v>2995</v>
      </c>
      <c r="I21" s="2">
        <v>7</v>
      </c>
      <c r="J21" s="2">
        <v>0</v>
      </c>
      <c r="K21" s="14">
        <f t="shared" si="0"/>
        <v>0.004861111111111094</v>
      </c>
    </row>
    <row r="22" spans="1:11" ht="15.75">
      <c r="A22" s="1">
        <v>0.5826388888888888</v>
      </c>
      <c r="B22" s="2">
        <v>20</v>
      </c>
      <c r="C22" s="2">
        <v>2805</v>
      </c>
      <c r="D22" s="2">
        <v>2965</v>
      </c>
      <c r="E22" s="2">
        <v>3366</v>
      </c>
      <c r="F22" s="2">
        <v>3240</v>
      </c>
      <c r="G22" s="2">
        <v>2947</v>
      </c>
      <c r="H22" s="2">
        <v>2943</v>
      </c>
      <c r="I22" s="2">
        <v>0</v>
      </c>
      <c r="J22" s="2">
        <v>0</v>
      </c>
      <c r="K22" s="14">
        <f t="shared" si="0"/>
        <v>0.005555555555555536</v>
      </c>
    </row>
    <row r="23" spans="1:11" ht="15.75">
      <c r="A23" s="1">
        <v>0.5888888888888889</v>
      </c>
      <c r="B23" s="2">
        <v>21</v>
      </c>
      <c r="C23" s="2">
        <v>2948</v>
      </c>
      <c r="D23" s="2">
        <v>3037</v>
      </c>
      <c r="E23" s="2">
        <v>3282</v>
      </c>
      <c r="F23" s="2">
        <v>1785</v>
      </c>
      <c r="G23" s="2">
        <v>2897</v>
      </c>
      <c r="H23" s="2">
        <v>2016</v>
      </c>
      <c r="I23" s="2">
        <v>0</v>
      </c>
      <c r="J23" s="2">
        <v>4</v>
      </c>
      <c r="K23" s="14">
        <f t="shared" si="0"/>
        <v>0.006250000000000089</v>
      </c>
    </row>
    <row r="24" spans="1:11" ht="15.75">
      <c r="A24" s="1">
        <v>0.5930555555555556</v>
      </c>
      <c r="B24" s="2">
        <v>22</v>
      </c>
      <c r="C24" s="2">
        <v>1421</v>
      </c>
      <c r="D24" s="2">
        <v>1296</v>
      </c>
      <c r="E24" s="2">
        <v>2352</v>
      </c>
      <c r="F24" s="2">
        <v>1108</v>
      </c>
      <c r="G24" s="2">
        <v>2950</v>
      </c>
      <c r="H24" s="2">
        <v>2283</v>
      </c>
      <c r="I24" s="2">
        <v>7</v>
      </c>
      <c r="J24" s="2">
        <v>0</v>
      </c>
      <c r="K24" s="14">
        <f t="shared" si="0"/>
        <v>0.004166666666666652</v>
      </c>
    </row>
    <row r="25" spans="1:11" ht="15.75">
      <c r="A25" s="1">
        <v>0.5986111111111111</v>
      </c>
      <c r="B25" s="2">
        <v>23</v>
      </c>
      <c r="C25" s="2">
        <v>2843</v>
      </c>
      <c r="D25" s="2">
        <v>2848</v>
      </c>
      <c r="E25" s="2">
        <v>1745</v>
      </c>
      <c r="F25" s="2">
        <v>2985</v>
      </c>
      <c r="G25" s="2">
        <v>2747</v>
      </c>
      <c r="H25" s="2">
        <v>3005</v>
      </c>
      <c r="I25" s="2">
        <v>1</v>
      </c>
      <c r="J25" s="2">
        <v>0</v>
      </c>
      <c r="K25" s="14">
        <f t="shared" si="0"/>
        <v>0.005555555555555536</v>
      </c>
    </row>
    <row r="26" spans="1:11" ht="15.75">
      <c r="A26" s="1">
        <v>0.6041666666666666</v>
      </c>
      <c r="B26" s="2">
        <v>24</v>
      </c>
      <c r="C26" s="2">
        <v>3370</v>
      </c>
      <c r="D26" s="2">
        <v>3409</v>
      </c>
      <c r="E26" s="2">
        <v>456</v>
      </c>
      <c r="F26" s="2">
        <v>3350</v>
      </c>
      <c r="G26" s="2">
        <v>2841</v>
      </c>
      <c r="H26" s="2">
        <v>3392</v>
      </c>
      <c r="I26" s="2">
        <v>0</v>
      </c>
      <c r="J26" s="2">
        <v>0</v>
      </c>
      <c r="K26" s="14">
        <f t="shared" si="0"/>
        <v>0.005555555555555536</v>
      </c>
    </row>
    <row r="27" spans="1:11" ht="15.75">
      <c r="A27" s="1">
        <v>0.607638888888889</v>
      </c>
      <c r="B27" s="2">
        <v>25</v>
      </c>
      <c r="C27" s="2">
        <v>3384</v>
      </c>
      <c r="D27" s="2">
        <v>437</v>
      </c>
      <c r="E27" s="2">
        <v>1817</v>
      </c>
      <c r="F27" s="2">
        <v>3043</v>
      </c>
      <c r="G27" s="2">
        <v>2953</v>
      </c>
      <c r="H27" s="2">
        <v>2585</v>
      </c>
      <c r="I27" s="2">
        <v>3</v>
      </c>
      <c r="J27" s="2">
        <v>2</v>
      </c>
      <c r="K27" s="14">
        <f t="shared" si="0"/>
        <v>0.003472222222222321</v>
      </c>
    </row>
    <row r="28" spans="1:11" ht="15.75">
      <c r="A28" s="1">
        <v>0.6125</v>
      </c>
      <c r="B28" s="2">
        <v>26</v>
      </c>
      <c r="C28" s="2">
        <v>2735</v>
      </c>
      <c r="D28" s="2">
        <v>1723</v>
      </c>
      <c r="E28" s="2">
        <v>2936</v>
      </c>
      <c r="F28" s="2">
        <v>3369</v>
      </c>
      <c r="G28" s="2">
        <v>2080</v>
      </c>
      <c r="H28" s="2">
        <v>2857</v>
      </c>
      <c r="I28" s="2">
        <v>1</v>
      </c>
      <c r="J28" s="2">
        <v>1</v>
      </c>
      <c r="K28" s="14">
        <f t="shared" si="0"/>
        <v>0.004861111111111094</v>
      </c>
    </row>
    <row r="29" spans="1:11" ht="15.75">
      <c r="A29" s="1">
        <v>0.6173611111111111</v>
      </c>
      <c r="B29" s="2">
        <v>27</v>
      </c>
      <c r="C29" s="2">
        <v>2950</v>
      </c>
      <c r="D29" s="2">
        <v>2995</v>
      </c>
      <c r="E29" s="2">
        <v>2965</v>
      </c>
      <c r="F29" s="2">
        <v>3037</v>
      </c>
      <c r="G29" s="2">
        <v>2283</v>
      </c>
      <c r="H29" s="2">
        <v>1785</v>
      </c>
      <c r="I29" s="2">
        <v>0</v>
      </c>
      <c r="J29" s="2">
        <v>2</v>
      </c>
      <c r="K29" s="14">
        <f t="shared" si="0"/>
        <v>0.004861111111111094</v>
      </c>
    </row>
    <row r="30" spans="1:11" ht="15.75">
      <c r="A30" s="1">
        <v>0.6229166666666667</v>
      </c>
      <c r="B30" s="2">
        <v>28</v>
      </c>
      <c r="C30" s="2">
        <v>2016</v>
      </c>
      <c r="D30" s="2">
        <v>1745</v>
      </c>
      <c r="E30" s="2">
        <v>3310</v>
      </c>
      <c r="F30" s="2">
        <v>3240</v>
      </c>
      <c r="G30" s="2">
        <v>2864</v>
      </c>
      <c r="H30" s="2">
        <v>3370</v>
      </c>
      <c r="I30" s="2">
        <v>8</v>
      </c>
      <c r="J30" s="2">
        <v>0</v>
      </c>
      <c r="K30" s="14">
        <f t="shared" si="0"/>
        <v>0.005555555555555536</v>
      </c>
    </row>
    <row r="31" spans="1:11" ht="15.75">
      <c r="A31" s="1">
        <v>0.6263888888888889</v>
      </c>
      <c r="B31" s="2">
        <v>29</v>
      </c>
      <c r="C31" s="2">
        <v>2585</v>
      </c>
      <c r="D31" s="2">
        <v>2352</v>
      </c>
      <c r="E31" s="2">
        <v>3350</v>
      </c>
      <c r="F31" s="2">
        <v>647</v>
      </c>
      <c r="G31" s="2">
        <v>3005</v>
      </c>
      <c r="H31" s="2">
        <v>148</v>
      </c>
      <c r="I31" s="2">
        <v>4</v>
      </c>
      <c r="J31" s="2">
        <v>11</v>
      </c>
      <c r="K31" s="14">
        <f t="shared" si="0"/>
        <v>0.00347222222222221</v>
      </c>
    </row>
    <row r="32" spans="1:11" ht="15.75">
      <c r="A32" s="1">
        <v>0.63125</v>
      </c>
      <c r="B32" s="2">
        <v>30</v>
      </c>
      <c r="C32" s="2">
        <v>3384</v>
      </c>
      <c r="D32" s="2">
        <v>2857</v>
      </c>
      <c r="E32" s="2">
        <v>2747</v>
      </c>
      <c r="F32" s="2">
        <v>437</v>
      </c>
      <c r="G32" s="2">
        <v>3409</v>
      </c>
      <c r="H32" s="2">
        <v>2805</v>
      </c>
      <c r="I32" s="2">
        <v>0</v>
      </c>
      <c r="J32" s="2">
        <v>0</v>
      </c>
      <c r="K32" s="14">
        <f t="shared" si="0"/>
        <v>0.004861111111111094</v>
      </c>
    </row>
    <row r="33" spans="1:11" ht="15.75">
      <c r="A33" s="1">
        <v>0.6354166666666666</v>
      </c>
      <c r="B33" s="2">
        <v>31</v>
      </c>
      <c r="C33" s="2">
        <v>456</v>
      </c>
      <c r="D33" s="2">
        <v>2943</v>
      </c>
      <c r="E33" s="2">
        <v>2897</v>
      </c>
      <c r="F33" s="2">
        <v>2848</v>
      </c>
      <c r="G33" s="2">
        <v>2985</v>
      </c>
      <c r="H33" s="2">
        <v>3369</v>
      </c>
      <c r="I33" s="2">
        <v>4</v>
      </c>
      <c r="J33" s="2">
        <v>3</v>
      </c>
      <c r="K33" s="14">
        <f t="shared" si="0"/>
        <v>0.004166666666666652</v>
      </c>
    </row>
    <row r="34" spans="1:11" ht="15.75">
      <c r="A34" s="1">
        <v>0.6395833333333333</v>
      </c>
      <c r="B34" s="2">
        <v>32</v>
      </c>
      <c r="C34" s="2">
        <v>2947</v>
      </c>
      <c r="D34" s="2">
        <v>2953</v>
      </c>
      <c r="E34" s="2">
        <v>704</v>
      </c>
      <c r="F34" s="2">
        <v>1723</v>
      </c>
      <c r="G34" s="2">
        <v>1296</v>
      </c>
      <c r="H34" s="2">
        <v>2841</v>
      </c>
      <c r="I34" s="2">
        <v>2</v>
      </c>
      <c r="J34" s="2">
        <v>4</v>
      </c>
      <c r="K34" s="14">
        <f t="shared" si="0"/>
        <v>0.004166666666666652</v>
      </c>
    </row>
    <row r="35" spans="1:11" ht="15.75">
      <c r="A35" s="1">
        <v>0.64375</v>
      </c>
      <c r="B35" s="2">
        <v>33</v>
      </c>
      <c r="C35" s="2">
        <v>2936</v>
      </c>
      <c r="D35" s="2">
        <v>1108</v>
      </c>
      <c r="E35" s="2">
        <v>1421</v>
      </c>
      <c r="F35" s="2">
        <v>418</v>
      </c>
      <c r="G35" s="2">
        <v>3043</v>
      </c>
      <c r="H35" s="2">
        <v>2843</v>
      </c>
      <c r="I35" s="2">
        <v>5</v>
      </c>
      <c r="J35" s="2">
        <v>1</v>
      </c>
      <c r="K35" s="14">
        <f t="shared" si="0"/>
        <v>0.004166666666666763</v>
      </c>
    </row>
    <row r="36" spans="1:11" ht="15.75">
      <c r="A36" s="1">
        <v>0.6493055555555556</v>
      </c>
      <c r="B36" s="2">
        <v>34</v>
      </c>
      <c r="C36" s="2">
        <v>2948</v>
      </c>
      <c r="D36" s="2">
        <v>1817</v>
      </c>
      <c r="E36" s="2">
        <v>3366</v>
      </c>
      <c r="F36" s="2">
        <v>3355</v>
      </c>
      <c r="G36" s="2">
        <v>3282</v>
      </c>
      <c r="H36" s="2">
        <v>2735</v>
      </c>
      <c r="I36" s="2">
        <v>3</v>
      </c>
      <c r="J36" s="2">
        <v>0</v>
      </c>
      <c r="K36" s="14">
        <f t="shared" si="0"/>
        <v>0.005555555555555536</v>
      </c>
    </row>
    <row r="37" spans="1:11" ht="15.75">
      <c r="A37" s="1">
        <v>0.6541666666666667</v>
      </c>
      <c r="B37" s="2">
        <v>35</v>
      </c>
      <c r="C37" s="2">
        <v>3392</v>
      </c>
      <c r="D37" s="2">
        <v>2080</v>
      </c>
      <c r="E37" s="2">
        <v>2016</v>
      </c>
      <c r="F37" s="2">
        <v>1429</v>
      </c>
      <c r="G37" s="2">
        <v>3353</v>
      </c>
      <c r="H37" s="2">
        <v>2283</v>
      </c>
      <c r="I37" s="2">
        <v>2</v>
      </c>
      <c r="J37" s="2">
        <v>4</v>
      </c>
      <c r="K37" s="14">
        <f t="shared" si="0"/>
        <v>0.004861111111111094</v>
      </c>
    </row>
    <row r="38" spans="1:11" ht="15.75">
      <c r="A38" s="1">
        <v>0.6590277777777778</v>
      </c>
      <c r="B38" s="2">
        <v>36</v>
      </c>
      <c r="C38" s="2">
        <v>2747</v>
      </c>
      <c r="D38" s="2">
        <v>3310</v>
      </c>
      <c r="E38" s="2">
        <v>2352</v>
      </c>
      <c r="F38" s="2">
        <v>2965</v>
      </c>
      <c r="G38" s="2">
        <v>456</v>
      </c>
      <c r="H38" s="2">
        <v>1723</v>
      </c>
      <c r="I38" s="2">
        <v>2</v>
      </c>
      <c r="J38" s="2">
        <v>4</v>
      </c>
      <c r="K38" s="14">
        <f t="shared" si="0"/>
        <v>0.004861111111111094</v>
      </c>
    </row>
    <row r="39" spans="1:11" ht="15.75">
      <c r="A39" s="1">
        <v>0.6638888888888889</v>
      </c>
      <c r="B39" s="2">
        <v>37</v>
      </c>
      <c r="C39" s="2">
        <v>2936</v>
      </c>
      <c r="D39" s="2">
        <v>3037</v>
      </c>
      <c r="E39" s="2">
        <v>2585</v>
      </c>
      <c r="F39" s="2">
        <v>2841</v>
      </c>
      <c r="G39" s="2">
        <v>2805</v>
      </c>
      <c r="H39" s="2">
        <v>2848</v>
      </c>
      <c r="I39" s="2">
        <v>0</v>
      </c>
      <c r="J39" s="2">
        <v>3</v>
      </c>
      <c r="K39" s="14">
        <f t="shared" si="0"/>
        <v>0.004861111111111094</v>
      </c>
    </row>
    <row r="40" spans="1:11" ht="15.75">
      <c r="A40" s="1">
        <v>0.6673611111111111</v>
      </c>
      <c r="B40" s="2">
        <v>38</v>
      </c>
      <c r="C40" s="2">
        <v>1817</v>
      </c>
      <c r="D40" s="2">
        <v>3355</v>
      </c>
      <c r="E40" s="2">
        <v>2897</v>
      </c>
      <c r="F40" s="2">
        <v>3370</v>
      </c>
      <c r="G40" s="2">
        <v>2857</v>
      </c>
      <c r="H40" s="2">
        <v>1108</v>
      </c>
      <c r="I40" s="2">
        <v>1</v>
      </c>
      <c r="J40" s="2">
        <v>1</v>
      </c>
      <c r="K40" s="14">
        <f t="shared" si="0"/>
        <v>0.00347222222222221</v>
      </c>
    </row>
    <row r="41" spans="1:11" ht="15.75">
      <c r="A41" s="1">
        <v>0.6715277777777778</v>
      </c>
      <c r="B41" s="2">
        <v>39</v>
      </c>
      <c r="C41" s="2">
        <v>3409</v>
      </c>
      <c r="D41" s="2">
        <v>2995</v>
      </c>
      <c r="E41" s="2">
        <v>1296</v>
      </c>
      <c r="F41" s="2">
        <v>1421</v>
      </c>
      <c r="G41" s="2">
        <v>1745</v>
      </c>
      <c r="H41" s="2">
        <v>2080</v>
      </c>
      <c r="I41" s="2">
        <v>0</v>
      </c>
      <c r="J41" s="2">
        <v>7</v>
      </c>
      <c r="K41" s="14">
        <f t="shared" si="0"/>
        <v>0.004166666666666763</v>
      </c>
    </row>
    <row r="42" spans="1:11" ht="15.75">
      <c r="A42" s="1">
        <v>0.675</v>
      </c>
      <c r="B42" s="2">
        <v>40</v>
      </c>
      <c r="C42" s="2">
        <v>3282</v>
      </c>
      <c r="D42" s="2">
        <v>3005</v>
      </c>
      <c r="E42" s="2">
        <v>3043</v>
      </c>
      <c r="F42" s="2">
        <v>2950</v>
      </c>
      <c r="G42" s="2">
        <v>2943</v>
      </c>
      <c r="H42" s="2">
        <v>3353</v>
      </c>
      <c r="I42" s="2">
        <v>2</v>
      </c>
      <c r="J42" s="2">
        <v>4</v>
      </c>
      <c r="K42" s="14">
        <f t="shared" si="0"/>
        <v>0.00347222222222221</v>
      </c>
    </row>
    <row r="43" spans="1:11" ht="15.75">
      <c r="A43" s="1">
        <v>0.6805555555555555</v>
      </c>
      <c r="B43" s="2">
        <v>41</v>
      </c>
      <c r="C43" s="2">
        <v>2843</v>
      </c>
      <c r="D43" s="2">
        <v>704</v>
      </c>
      <c r="E43" s="2">
        <v>1785</v>
      </c>
      <c r="F43" s="2">
        <v>3350</v>
      </c>
      <c r="G43" s="2">
        <v>2864</v>
      </c>
      <c r="H43" s="2">
        <v>3369</v>
      </c>
      <c r="I43" s="2">
        <v>1</v>
      </c>
      <c r="J43" s="2">
        <v>0</v>
      </c>
      <c r="K43" s="14">
        <f t="shared" si="0"/>
        <v>0.005555555555555425</v>
      </c>
    </row>
    <row r="44" spans="1:11" ht="15.75">
      <c r="A44" s="1">
        <v>0.6847222222222222</v>
      </c>
      <c r="B44" s="2">
        <v>42</v>
      </c>
      <c r="C44" s="2">
        <v>3392</v>
      </c>
      <c r="D44" s="2">
        <v>1429</v>
      </c>
      <c r="E44" s="2">
        <v>148</v>
      </c>
      <c r="F44" s="2">
        <v>3366</v>
      </c>
      <c r="G44" s="2">
        <v>437</v>
      </c>
      <c r="H44" s="2">
        <v>2947</v>
      </c>
      <c r="I44" s="2">
        <v>6</v>
      </c>
      <c r="J44" s="2">
        <v>2</v>
      </c>
      <c r="K44" s="14">
        <f t="shared" si="0"/>
        <v>0.004166666666666763</v>
      </c>
    </row>
    <row r="45" spans="1:11" ht="15.75">
      <c r="A45" s="1">
        <v>0.6895833333333333</v>
      </c>
      <c r="B45" s="2">
        <v>43</v>
      </c>
      <c r="C45" s="2">
        <v>2985</v>
      </c>
      <c r="D45" s="2">
        <v>647</v>
      </c>
      <c r="E45" s="2">
        <v>3384</v>
      </c>
      <c r="F45" s="2">
        <v>2948</v>
      </c>
      <c r="G45" s="2">
        <v>3240</v>
      </c>
      <c r="H45" s="2">
        <v>2735</v>
      </c>
      <c r="I45" s="2">
        <v>2</v>
      </c>
      <c r="J45" s="2">
        <v>3</v>
      </c>
      <c r="K45" s="14">
        <f t="shared" si="0"/>
        <v>0.004861111111111094</v>
      </c>
    </row>
    <row r="46" spans="1:12" ht="15.75">
      <c r="A46" s="1">
        <f>(A47-A45)/2+A45</f>
        <v>0.6940972222222221</v>
      </c>
      <c r="B46" s="2">
        <v>44</v>
      </c>
      <c r="C46" s="2">
        <v>418</v>
      </c>
      <c r="D46" s="2">
        <v>2965</v>
      </c>
      <c r="E46" s="2">
        <v>3355</v>
      </c>
      <c r="F46" s="2">
        <v>2953</v>
      </c>
      <c r="G46" s="2">
        <v>2848</v>
      </c>
      <c r="H46" s="2">
        <v>2950</v>
      </c>
      <c r="I46" s="2">
        <v>3</v>
      </c>
      <c r="J46" s="2">
        <v>5</v>
      </c>
      <c r="K46" s="14">
        <f t="shared" si="0"/>
        <v>0.004513888888888817</v>
      </c>
      <c r="L46" t="s">
        <v>45</v>
      </c>
    </row>
    <row r="47" spans="1:11" ht="15.75">
      <c r="A47" s="1">
        <v>0.6986111111111111</v>
      </c>
      <c r="B47" s="2">
        <v>45</v>
      </c>
      <c r="C47" s="2">
        <v>2936</v>
      </c>
      <c r="D47" s="2">
        <v>2080</v>
      </c>
      <c r="E47" s="2">
        <v>2864</v>
      </c>
      <c r="F47" s="2">
        <v>3350</v>
      </c>
      <c r="G47" s="2">
        <v>3282</v>
      </c>
      <c r="H47" s="2">
        <v>1817</v>
      </c>
      <c r="I47" s="2">
        <v>1</v>
      </c>
      <c r="J47" s="2">
        <v>0</v>
      </c>
      <c r="K47" s="14">
        <f t="shared" si="0"/>
        <v>0.004513888888888928</v>
      </c>
    </row>
    <row r="48" spans="1:11" ht="15.75">
      <c r="A48" s="1">
        <v>0.7027777777777778</v>
      </c>
      <c r="B48" s="2">
        <v>46</v>
      </c>
      <c r="C48" s="2">
        <v>3370</v>
      </c>
      <c r="D48" s="2">
        <v>1296</v>
      </c>
      <c r="E48" s="2">
        <v>148</v>
      </c>
      <c r="F48" s="2">
        <v>3005</v>
      </c>
      <c r="G48" s="2">
        <v>1723</v>
      </c>
      <c r="H48" s="2">
        <v>2805</v>
      </c>
      <c r="I48" s="2">
        <v>8</v>
      </c>
      <c r="J48" s="2">
        <v>1</v>
      </c>
      <c r="K48" s="14">
        <f t="shared" si="0"/>
        <v>0.004166666666666763</v>
      </c>
    </row>
    <row r="49" spans="1:11" ht="15.75">
      <c r="A49" s="1">
        <v>0.7076388888888889</v>
      </c>
      <c r="B49" s="2">
        <v>47</v>
      </c>
      <c r="C49" s="2">
        <v>2283</v>
      </c>
      <c r="D49" s="2">
        <v>3369</v>
      </c>
      <c r="E49" s="2">
        <v>647</v>
      </c>
      <c r="F49" s="2">
        <v>3043</v>
      </c>
      <c r="G49" s="2">
        <v>2747</v>
      </c>
      <c r="H49" s="2">
        <v>2947</v>
      </c>
      <c r="I49" s="2">
        <v>0</v>
      </c>
      <c r="J49" s="2">
        <v>1</v>
      </c>
      <c r="K49" s="14">
        <f t="shared" si="0"/>
        <v>0.004861111111111094</v>
      </c>
    </row>
    <row r="50" spans="1:11" ht="15.75">
      <c r="A50" s="1">
        <v>0.7118055555555555</v>
      </c>
      <c r="B50" s="2">
        <v>48</v>
      </c>
      <c r="C50" s="2">
        <v>2943</v>
      </c>
      <c r="D50" s="2">
        <v>2985</v>
      </c>
      <c r="E50" s="2">
        <v>2585</v>
      </c>
      <c r="F50" s="2">
        <v>3310</v>
      </c>
      <c r="G50" s="2">
        <v>1785</v>
      </c>
      <c r="H50" s="2">
        <v>3392</v>
      </c>
      <c r="I50" s="2">
        <v>0</v>
      </c>
      <c r="J50" s="2">
        <v>0</v>
      </c>
      <c r="K50" s="14">
        <f t="shared" si="0"/>
        <v>0.004166666666666541</v>
      </c>
    </row>
    <row r="51" spans="1:11" ht="15.75">
      <c r="A51" s="1">
        <v>0.7152777777777778</v>
      </c>
      <c r="B51" s="2">
        <v>49</v>
      </c>
      <c r="C51" s="2">
        <v>1429</v>
      </c>
      <c r="D51" s="2">
        <v>2841</v>
      </c>
      <c r="E51" s="2">
        <v>2843</v>
      </c>
      <c r="F51" s="2">
        <v>3384</v>
      </c>
      <c r="G51" s="2">
        <v>2995</v>
      </c>
      <c r="H51" s="2">
        <v>1745</v>
      </c>
      <c r="I51" s="2">
        <v>6</v>
      </c>
      <c r="J51" s="2">
        <v>0</v>
      </c>
      <c r="K51" s="14">
        <f t="shared" si="0"/>
        <v>0.003472222222222321</v>
      </c>
    </row>
    <row r="52" spans="1:11" ht="15.75">
      <c r="A52" s="1">
        <v>0.7194444444444444</v>
      </c>
      <c r="B52" s="2">
        <v>50</v>
      </c>
      <c r="C52" s="2">
        <v>437</v>
      </c>
      <c r="D52" s="2">
        <v>2735</v>
      </c>
      <c r="E52" s="2">
        <v>418</v>
      </c>
      <c r="F52" s="2">
        <v>2352</v>
      </c>
      <c r="G52" s="2">
        <v>2016</v>
      </c>
      <c r="H52" s="2">
        <v>704</v>
      </c>
      <c r="I52" s="2">
        <v>2</v>
      </c>
      <c r="J52" s="2">
        <v>8</v>
      </c>
      <c r="K52" s="14">
        <f t="shared" si="0"/>
        <v>0.004166666666666652</v>
      </c>
    </row>
    <row r="53" spans="1:11" ht="15.75">
      <c r="A53" s="1">
        <v>0.725</v>
      </c>
      <c r="B53" s="2">
        <v>51</v>
      </c>
      <c r="C53" s="2">
        <v>3366</v>
      </c>
      <c r="D53" s="2">
        <v>3409</v>
      </c>
      <c r="E53" s="2">
        <v>3353</v>
      </c>
      <c r="F53" s="2">
        <v>3037</v>
      </c>
      <c r="G53" s="2">
        <v>2897</v>
      </c>
      <c r="H53" s="2">
        <v>1108</v>
      </c>
      <c r="I53" s="2">
        <v>1</v>
      </c>
      <c r="J53" s="2">
        <v>0</v>
      </c>
      <c r="K53" s="14">
        <f t="shared" si="0"/>
        <v>0.005555555555555536</v>
      </c>
    </row>
    <row r="54" spans="1:11" ht="15.75">
      <c r="A54" s="1">
        <v>0.7284722222222223</v>
      </c>
      <c r="B54" s="2">
        <v>52</v>
      </c>
      <c r="C54" s="2">
        <v>3240</v>
      </c>
      <c r="D54" s="2">
        <v>2857</v>
      </c>
      <c r="E54" s="2">
        <v>2953</v>
      </c>
      <c r="F54" s="2">
        <v>1421</v>
      </c>
      <c r="G54" s="2">
        <v>2948</v>
      </c>
      <c r="H54" s="2">
        <v>456</v>
      </c>
      <c r="I54" s="2">
        <v>0</v>
      </c>
      <c r="J54" s="2">
        <v>8</v>
      </c>
      <c r="K54" s="14">
        <f t="shared" si="0"/>
        <v>0.003472222222222321</v>
      </c>
    </row>
    <row r="55" spans="1:12" ht="15.75">
      <c r="A55" s="1">
        <v>0.73125</v>
      </c>
      <c r="B55" s="2">
        <v>44</v>
      </c>
      <c r="C55" s="2">
        <v>418</v>
      </c>
      <c r="D55" s="2">
        <v>2965</v>
      </c>
      <c r="E55" s="2">
        <v>3355</v>
      </c>
      <c r="F55" s="2">
        <v>2953</v>
      </c>
      <c r="G55" s="2">
        <v>2848</v>
      </c>
      <c r="H55" s="2">
        <v>2950</v>
      </c>
      <c r="I55" s="2">
        <v>3</v>
      </c>
      <c r="J55" s="2">
        <v>5</v>
      </c>
      <c r="K55" s="14">
        <f t="shared" si="0"/>
        <v>0.002777777777777657</v>
      </c>
      <c r="L55" t="s">
        <v>45</v>
      </c>
    </row>
    <row r="56" spans="1:12" ht="15.75">
      <c r="A56" s="1">
        <v>0.3909722222222222</v>
      </c>
      <c r="B56" s="2">
        <v>53</v>
      </c>
      <c r="C56" s="2">
        <v>148</v>
      </c>
      <c r="D56" s="2">
        <v>3384</v>
      </c>
      <c r="E56" s="2">
        <v>1785</v>
      </c>
      <c r="F56" s="2">
        <v>2848</v>
      </c>
      <c r="G56" s="2">
        <v>2936</v>
      </c>
      <c r="H56" s="2">
        <v>3370</v>
      </c>
      <c r="I56" s="2">
        <v>7</v>
      </c>
      <c r="J56" s="2">
        <v>1</v>
      </c>
      <c r="K56" s="14"/>
      <c r="L56" t="s">
        <v>40</v>
      </c>
    </row>
    <row r="57" spans="1:11" ht="15.75">
      <c r="A57" s="1">
        <v>0.3958333333333333</v>
      </c>
      <c r="B57" s="2">
        <v>54</v>
      </c>
      <c r="C57" s="2">
        <v>2950</v>
      </c>
      <c r="D57" s="2">
        <v>2080</v>
      </c>
      <c r="E57" s="2">
        <v>437</v>
      </c>
      <c r="F57" s="2">
        <v>2943</v>
      </c>
      <c r="G57" s="2">
        <v>3005</v>
      </c>
      <c r="H57" s="2">
        <v>2864</v>
      </c>
      <c r="I57" s="2">
        <v>1</v>
      </c>
      <c r="J57" s="2">
        <v>4</v>
      </c>
      <c r="K57" s="14">
        <f t="shared" si="0"/>
        <v>0.004861111111111094</v>
      </c>
    </row>
    <row r="58" spans="1:11" ht="15.75">
      <c r="A58" s="1">
        <v>0.4</v>
      </c>
      <c r="B58" s="2">
        <v>55</v>
      </c>
      <c r="C58" s="2">
        <v>2947</v>
      </c>
      <c r="D58" s="2">
        <v>2841</v>
      </c>
      <c r="E58" s="2">
        <v>3409</v>
      </c>
      <c r="F58" s="2">
        <v>2985</v>
      </c>
      <c r="G58" s="2">
        <v>2352</v>
      </c>
      <c r="H58" s="2">
        <v>418</v>
      </c>
      <c r="I58" s="2">
        <v>0</v>
      </c>
      <c r="J58" s="2">
        <v>1</v>
      </c>
      <c r="K58" s="14">
        <f t="shared" si="0"/>
        <v>0.004166666666666707</v>
      </c>
    </row>
    <row r="59" spans="1:11" ht="15.75">
      <c r="A59" s="1">
        <v>0.40347222222222223</v>
      </c>
      <c r="B59" s="2">
        <v>56</v>
      </c>
      <c r="C59" s="2">
        <v>3350</v>
      </c>
      <c r="D59" s="2">
        <v>2953</v>
      </c>
      <c r="E59" s="2">
        <v>2735</v>
      </c>
      <c r="F59" s="2">
        <v>3043</v>
      </c>
      <c r="G59" s="2">
        <v>3310</v>
      </c>
      <c r="H59" s="2">
        <v>2995</v>
      </c>
      <c r="I59" s="2">
        <v>3</v>
      </c>
      <c r="J59" s="2">
        <v>3</v>
      </c>
      <c r="K59" s="14">
        <f t="shared" si="0"/>
        <v>0.00347222222222221</v>
      </c>
    </row>
    <row r="60" spans="1:11" ht="15.75">
      <c r="A60" s="1">
        <v>0.40902777777777777</v>
      </c>
      <c r="B60" s="2">
        <v>57</v>
      </c>
      <c r="C60" s="2">
        <v>1421</v>
      </c>
      <c r="D60" s="2">
        <v>2897</v>
      </c>
      <c r="E60" s="2">
        <v>2283</v>
      </c>
      <c r="F60" s="2">
        <v>704</v>
      </c>
      <c r="G60" s="2">
        <v>456</v>
      </c>
      <c r="H60" s="2">
        <v>1429</v>
      </c>
      <c r="I60" s="2">
        <v>5</v>
      </c>
      <c r="J60" s="2">
        <v>7</v>
      </c>
      <c r="K60" s="14">
        <f t="shared" si="0"/>
        <v>0.005555555555555536</v>
      </c>
    </row>
    <row r="61" spans="1:11" ht="15.75">
      <c r="A61" s="1">
        <v>0.4131944444444444</v>
      </c>
      <c r="B61" s="2">
        <v>58</v>
      </c>
      <c r="C61" s="2">
        <v>3369</v>
      </c>
      <c r="D61" s="2">
        <v>1108</v>
      </c>
      <c r="E61" s="2">
        <v>1745</v>
      </c>
      <c r="F61" s="2">
        <v>2948</v>
      </c>
      <c r="G61" s="2">
        <v>3392</v>
      </c>
      <c r="H61" s="2">
        <v>2965</v>
      </c>
      <c r="I61" s="2">
        <v>4</v>
      </c>
      <c r="J61" s="2">
        <v>0</v>
      </c>
      <c r="K61" s="14">
        <f t="shared" si="0"/>
        <v>0.004166666666666652</v>
      </c>
    </row>
    <row r="62" spans="1:11" ht="15.75">
      <c r="A62" s="1">
        <v>0.4166666666666667</v>
      </c>
      <c r="B62" s="2">
        <v>59</v>
      </c>
      <c r="C62" s="2">
        <v>3353</v>
      </c>
      <c r="D62" s="2">
        <v>3037</v>
      </c>
      <c r="E62" s="2">
        <v>3240</v>
      </c>
      <c r="F62" s="2">
        <v>2747</v>
      </c>
      <c r="G62" s="2">
        <v>1817</v>
      </c>
      <c r="H62" s="2">
        <v>1296</v>
      </c>
      <c r="I62" s="2">
        <v>2</v>
      </c>
      <c r="J62" s="2">
        <v>1</v>
      </c>
      <c r="K62" s="14">
        <f t="shared" si="0"/>
        <v>0.0034722222222222654</v>
      </c>
    </row>
    <row r="63" spans="1:11" ht="15.75">
      <c r="A63" s="1">
        <v>0.4201388888888889</v>
      </c>
      <c r="B63" s="2">
        <v>60</v>
      </c>
      <c r="C63" s="2">
        <v>2805</v>
      </c>
      <c r="D63" s="2">
        <v>3355</v>
      </c>
      <c r="E63" s="2">
        <v>2843</v>
      </c>
      <c r="F63" s="2">
        <v>647</v>
      </c>
      <c r="G63" s="2">
        <v>3282</v>
      </c>
      <c r="H63" s="2">
        <v>1723</v>
      </c>
      <c r="I63" s="2">
        <v>0</v>
      </c>
      <c r="J63" s="2">
        <v>2</v>
      </c>
      <c r="K63" s="14">
        <f t="shared" si="0"/>
        <v>0.00347222222222221</v>
      </c>
    </row>
    <row r="64" spans="1:11" ht="15.75">
      <c r="A64" s="1">
        <v>0.4298611111111111</v>
      </c>
      <c r="B64" s="2">
        <v>61</v>
      </c>
      <c r="C64" s="2">
        <v>2016</v>
      </c>
      <c r="D64" s="2">
        <v>2585</v>
      </c>
      <c r="E64" s="2">
        <v>2848</v>
      </c>
      <c r="F64" s="2">
        <v>3366</v>
      </c>
      <c r="G64" s="2">
        <v>2857</v>
      </c>
      <c r="H64" s="2">
        <v>2950</v>
      </c>
      <c r="I64" s="2">
        <v>8</v>
      </c>
      <c r="J64" s="2">
        <v>0</v>
      </c>
      <c r="K64" s="14">
        <f t="shared" si="0"/>
        <v>0.009722222222222188</v>
      </c>
    </row>
    <row r="65" spans="1:11" ht="15.75">
      <c r="A65" s="1">
        <v>0.43402777777777773</v>
      </c>
      <c r="B65" s="2">
        <v>62</v>
      </c>
      <c r="C65" s="2">
        <v>2948</v>
      </c>
      <c r="D65" s="2">
        <v>2283</v>
      </c>
      <c r="E65" s="2">
        <v>3043</v>
      </c>
      <c r="F65" s="2">
        <v>3310</v>
      </c>
      <c r="G65" s="2">
        <v>2841</v>
      </c>
      <c r="H65" s="2">
        <v>148</v>
      </c>
      <c r="I65" s="2">
        <v>0</v>
      </c>
      <c r="J65" s="2">
        <v>7</v>
      </c>
      <c r="K65" s="14">
        <f t="shared" si="0"/>
        <v>0.004166666666666652</v>
      </c>
    </row>
    <row r="66" spans="1:11" ht="15.75">
      <c r="A66" s="1">
        <v>0.4375</v>
      </c>
      <c r="B66" s="2">
        <v>63</v>
      </c>
      <c r="C66" s="2">
        <v>3370</v>
      </c>
      <c r="D66" s="2">
        <v>3350</v>
      </c>
      <c r="E66" s="2">
        <v>3353</v>
      </c>
      <c r="F66" s="2">
        <v>2985</v>
      </c>
      <c r="G66" s="2">
        <v>3037</v>
      </c>
      <c r="H66" s="2">
        <v>2947</v>
      </c>
      <c r="I66" s="2">
        <v>4</v>
      </c>
      <c r="J66" s="2">
        <v>0</v>
      </c>
      <c r="K66" s="14">
        <f t="shared" si="0"/>
        <v>0.0034722222222222654</v>
      </c>
    </row>
    <row r="67" spans="1:11" ht="15.75">
      <c r="A67" s="1">
        <v>0.44236111111111115</v>
      </c>
      <c r="B67" s="2">
        <v>64</v>
      </c>
      <c r="C67" s="2">
        <v>2735</v>
      </c>
      <c r="D67" s="2">
        <v>1429</v>
      </c>
      <c r="E67" s="2">
        <v>2805</v>
      </c>
      <c r="F67" s="2">
        <v>1785</v>
      </c>
      <c r="G67" s="2">
        <v>2953</v>
      </c>
      <c r="H67" s="2">
        <v>1108</v>
      </c>
      <c r="I67" s="2">
        <v>0</v>
      </c>
      <c r="J67" s="2">
        <v>4</v>
      </c>
      <c r="K67" s="14">
        <f t="shared" si="0"/>
        <v>0.004861111111111149</v>
      </c>
    </row>
    <row r="68" spans="1:11" ht="15.75">
      <c r="A68" s="1">
        <v>0.4458333333333333</v>
      </c>
      <c r="B68" s="2">
        <v>65</v>
      </c>
      <c r="C68" s="2">
        <v>2747</v>
      </c>
      <c r="D68" s="2">
        <v>647</v>
      </c>
      <c r="E68" s="2">
        <v>2864</v>
      </c>
      <c r="F68" s="2">
        <v>1421</v>
      </c>
      <c r="G68" s="2">
        <v>3366</v>
      </c>
      <c r="H68" s="2">
        <v>3392</v>
      </c>
      <c r="I68" s="2">
        <v>1</v>
      </c>
      <c r="J68" s="2">
        <v>2</v>
      </c>
      <c r="K68" s="14">
        <f t="shared" si="0"/>
        <v>0.0034722222222221544</v>
      </c>
    </row>
    <row r="69" spans="1:11" ht="15.75">
      <c r="A69" s="1">
        <v>0.45</v>
      </c>
      <c r="B69" s="2">
        <v>66</v>
      </c>
      <c r="C69" s="2">
        <v>2080</v>
      </c>
      <c r="D69" s="2">
        <v>2897</v>
      </c>
      <c r="E69" s="2">
        <v>1723</v>
      </c>
      <c r="F69" s="2">
        <v>3240</v>
      </c>
      <c r="G69" s="2">
        <v>3384</v>
      </c>
      <c r="H69" s="2">
        <v>2965</v>
      </c>
      <c r="I69" s="2">
        <v>5</v>
      </c>
      <c r="J69" s="2">
        <v>2</v>
      </c>
      <c r="K69" s="14">
        <f aca="true" t="shared" si="1" ref="K69:K81">A69-A68</f>
        <v>0.004166666666666707</v>
      </c>
    </row>
    <row r="70" spans="1:11" ht="15.75">
      <c r="A70" s="1">
        <v>0.45555555555555555</v>
      </c>
      <c r="B70" s="2">
        <v>67</v>
      </c>
      <c r="C70" s="2">
        <v>2943</v>
      </c>
      <c r="D70" s="2">
        <v>3409</v>
      </c>
      <c r="E70" s="2">
        <v>704</v>
      </c>
      <c r="F70" s="2">
        <v>2936</v>
      </c>
      <c r="G70" s="2">
        <v>2016</v>
      </c>
      <c r="H70" s="2">
        <v>3355</v>
      </c>
      <c r="I70" s="2">
        <v>5</v>
      </c>
      <c r="J70" s="2">
        <v>6</v>
      </c>
      <c r="K70" s="14">
        <f t="shared" si="1"/>
        <v>0.005555555555555536</v>
      </c>
    </row>
    <row r="71" spans="1:11" ht="15.75">
      <c r="A71" s="1">
        <v>0.4583333333333333</v>
      </c>
      <c r="B71" s="2">
        <v>68</v>
      </c>
      <c r="C71" s="2">
        <v>456</v>
      </c>
      <c r="D71" s="2">
        <v>1745</v>
      </c>
      <c r="E71" s="2">
        <v>1296</v>
      </c>
      <c r="F71" s="2">
        <v>2585</v>
      </c>
      <c r="G71" s="2">
        <v>437</v>
      </c>
      <c r="H71" s="2">
        <v>3282</v>
      </c>
      <c r="I71" s="2">
        <v>7</v>
      </c>
      <c r="J71" s="2">
        <v>2</v>
      </c>
      <c r="K71" s="14">
        <f t="shared" si="1"/>
        <v>0.002777777777777768</v>
      </c>
    </row>
    <row r="72" spans="1:11" ht="15.75">
      <c r="A72" s="1">
        <v>0.4625</v>
      </c>
      <c r="B72" s="2">
        <v>69</v>
      </c>
      <c r="C72" s="2">
        <v>2995</v>
      </c>
      <c r="D72" s="2">
        <v>1817</v>
      </c>
      <c r="E72" s="2">
        <v>2857</v>
      </c>
      <c r="F72" s="2">
        <v>3005</v>
      </c>
      <c r="G72" s="2">
        <v>3369</v>
      </c>
      <c r="H72" s="2">
        <v>418</v>
      </c>
      <c r="I72" s="2">
        <v>1</v>
      </c>
      <c r="J72" s="2">
        <v>0</v>
      </c>
      <c r="K72" s="14">
        <f t="shared" si="1"/>
        <v>0.004166666666666707</v>
      </c>
    </row>
    <row r="73" spans="1:11" ht="15.75">
      <c r="A73" s="1">
        <v>0.4666666666666666</v>
      </c>
      <c r="B73" s="2">
        <v>70</v>
      </c>
      <c r="C73" s="2">
        <v>2352</v>
      </c>
      <c r="D73" s="2">
        <v>3370</v>
      </c>
      <c r="E73" s="2">
        <v>2953</v>
      </c>
      <c r="F73" s="2">
        <v>2843</v>
      </c>
      <c r="G73" s="2">
        <v>2080</v>
      </c>
      <c r="H73" s="2">
        <v>3366</v>
      </c>
      <c r="I73" s="2">
        <v>5</v>
      </c>
      <c r="J73" s="2">
        <v>2</v>
      </c>
      <c r="K73" s="14">
        <f t="shared" si="1"/>
        <v>0.004166666666666596</v>
      </c>
    </row>
    <row r="74" spans="1:11" ht="15.75">
      <c r="A74" s="1">
        <v>0.4701388888888889</v>
      </c>
      <c r="B74" s="2">
        <v>71</v>
      </c>
      <c r="C74" s="2">
        <v>2747</v>
      </c>
      <c r="D74" s="2">
        <v>2841</v>
      </c>
      <c r="E74" s="2">
        <v>2943</v>
      </c>
      <c r="F74" s="2">
        <v>2897</v>
      </c>
      <c r="G74" s="2">
        <v>148</v>
      </c>
      <c r="H74" s="2">
        <v>2735</v>
      </c>
      <c r="I74" s="2">
        <v>1</v>
      </c>
      <c r="J74" s="2">
        <v>7</v>
      </c>
      <c r="K74" s="14">
        <f t="shared" si="1"/>
        <v>0.0034722222222222654</v>
      </c>
    </row>
    <row r="75" spans="1:11" ht="15.75">
      <c r="A75" s="1">
        <v>0.47430555555555554</v>
      </c>
      <c r="B75" s="2">
        <v>72</v>
      </c>
      <c r="C75" s="2">
        <v>1723</v>
      </c>
      <c r="D75" s="2">
        <v>2585</v>
      </c>
      <c r="E75" s="2">
        <v>2864</v>
      </c>
      <c r="F75" s="2">
        <v>1108</v>
      </c>
      <c r="G75" s="2">
        <v>1429</v>
      </c>
      <c r="H75" s="2">
        <v>2985</v>
      </c>
      <c r="I75" s="2">
        <v>2</v>
      </c>
      <c r="J75" s="2">
        <v>4</v>
      </c>
      <c r="K75" s="14">
        <f t="shared" si="1"/>
        <v>0.004166666666666652</v>
      </c>
    </row>
    <row r="76" spans="1:11" ht="15.75">
      <c r="A76" s="1">
        <v>0.4784722222222222</v>
      </c>
      <c r="B76" s="2">
        <v>73</v>
      </c>
      <c r="C76" s="2">
        <v>418</v>
      </c>
      <c r="D76" s="2">
        <v>3384</v>
      </c>
      <c r="E76" s="2">
        <v>2805</v>
      </c>
      <c r="F76" s="2">
        <v>1745</v>
      </c>
      <c r="G76" s="2">
        <v>2283</v>
      </c>
      <c r="H76" s="2">
        <v>3350</v>
      </c>
      <c r="I76" s="2">
        <v>1</v>
      </c>
      <c r="J76" s="2">
        <v>3</v>
      </c>
      <c r="K76" s="14">
        <f t="shared" si="1"/>
        <v>0.004166666666666652</v>
      </c>
    </row>
    <row r="77" spans="1:11" ht="15.75">
      <c r="A77" s="1">
        <v>0.4826388888888889</v>
      </c>
      <c r="B77" s="2">
        <v>74</v>
      </c>
      <c r="C77" s="2">
        <v>3005</v>
      </c>
      <c r="D77" s="2">
        <v>2948</v>
      </c>
      <c r="E77" s="2">
        <v>3353</v>
      </c>
      <c r="F77" s="2">
        <v>704</v>
      </c>
      <c r="G77" s="2">
        <v>2965</v>
      </c>
      <c r="H77" s="2">
        <v>2936</v>
      </c>
      <c r="I77" s="2">
        <v>3</v>
      </c>
      <c r="J77" s="2">
        <v>8</v>
      </c>
      <c r="K77" s="14">
        <f t="shared" si="1"/>
        <v>0.004166666666666707</v>
      </c>
    </row>
    <row r="78" spans="1:11" ht="15.75">
      <c r="A78" s="1">
        <v>0.48680555555555555</v>
      </c>
      <c r="B78" s="2">
        <v>75</v>
      </c>
      <c r="C78" s="2">
        <v>1785</v>
      </c>
      <c r="D78" s="2">
        <v>3043</v>
      </c>
      <c r="E78" s="2">
        <v>647</v>
      </c>
      <c r="F78" s="2">
        <v>2857</v>
      </c>
      <c r="G78" s="2">
        <v>2016</v>
      </c>
      <c r="H78" s="2">
        <v>1296</v>
      </c>
      <c r="I78" s="2">
        <v>0</v>
      </c>
      <c r="J78" s="2">
        <v>4</v>
      </c>
      <c r="K78" s="14">
        <f t="shared" si="1"/>
        <v>0.004166666666666652</v>
      </c>
    </row>
    <row r="79" spans="1:11" ht="15.75">
      <c r="A79" s="1">
        <v>0.4902777777777778</v>
      </c>
      <c r="B79" s="2">
        <v>76</v>
      </c>
      <c r="C79" s="2">
        <v>2947</v>
      </c>
      <c r="D79" s="2">
        <v>3369</v>
      </c>
      <c r="E79" s="2">
        <v>1421</v>
      </c>
      <c r="F79" s="2">
        <v>3037</v>
      </c>
      <c r="G79" s="2">
        <v>437</v>
      </c>
      <c r="H79" s="2">
        <v>3355</v>
      </c>
      <c r="I79" s="2">
        <v>3</v>
      </c>
      <c r="J79" s="2">
        <v>1</v>
      </c>
      <c r="K79" s="14">
        <f t="shared" si="1"/>
        <v>0.0034722222222222654</v>
      </c>
    </row>
    <row r="80" spans="1:11" ht="15.75">
      <c r="A80" s="1">
        <v>0.49583333333333335</v>
      </c>
      <c r="B80" s="2">
        <v>77</v>
      </c>
      <c r="C80" s="2">
        <v>3240</v>
      </c>
      <c r="D80" s="2">
        <v>3282</v>
      </c>
      <c r="E80" s="2">
        <v>3392</v>
      </c>
      <c r="F80" s="2">
        <v>2848</v>
      </c>
      <c r="G80" s="2">
        <v>2995</v>
      </c>
      <c r="H80" s="2">
        <v>2352</v>
      </c>
      <c r="I80" s="2">
        <v>0</v>
      </c>
      <c r="J80" s="2">
        <v>0</v>
      </c>
      <c r="K80" s="14">
        <f t="shared" si="1"/>
        <v>0.005555555555555536</v>
      </c>
    </row>
    <row r="81" spans="1:11" ht="15.75">
      <c r="A81" s="1">
        <v>0.5</v>
      </c>
      <c r="B81" s="2">
        <v>78</v>
      </c>
      <c r="C81" s="2">
        <v>2950</v>
      </c>
      <c r="D81" s="2">
        <v>3310</v>
      </c>
      <c r="E81" s="2">
        <v>456</v>
      </c>
      <c r="F81" s="2">
        <v>3409</v>
      </c>
      <c r="G81" s="2">
        <v>1817</v>
      </c>
      <c r="H81" s="2">
        <v>2843</v>
      </c>
      <c r="I81" s="2">
        <v>7</v>
      </c>
      <c r="J81" s="2">
        <v>1</v>
      </c>
      <c r="K81" s="14">
        <f t="shared" si="1"/>
        <v>0.004166666666666652</v>
      </c>
    </row>
    <row r="82" spans="1:12" ht="15.75">
      <c r="A82" s="1"/>
      <c r="B82" s="2"/>
      <c r="C82" s="2"/>
      <c r="D82" s="2"/>
      <c r="E82" s="2"/>
      <c r="F82" s="2"/>
      <c r="G82" t="s">
        <v>128</v>
      </c>
      <c r="I82">
        <f>SUM(I3:I81)</f>
        <v>201</v>
      </c>
      <c r="J82">
        <f>SUM(J3:J81)</f>
        <v>187</v>
      </c>
      <c r="K82" s="14"/>
      <c r="L82" s="14">
        <f>(SUM(K3:K81))/(B81-3)</f>
        <v>0.004898148148148147</v>
      </c>
    </row>
    <row r="83" spans="1:10" ht="15.75">
      <c r="A83" s="5"/>
      <c r="G83" t="s">
        <v>129</v>
      </c>
      <c r="J83">
        <f>(I82+J82)/(81-2)/2</f>
        <v>2.4556962025316458</v>
      </c>
    </row>
    <row r="84" spans="1:11" ht="15.75" customHeight="1">
      <c r="A84" s="117" t="s">
        <v>3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</row>
    <row r="85" spans="1:11" ht="31.5">
      <c r="A85" s="3" t="s">
        <v>4</v>
      </c>
      <c r="B85" s="3" t="s">
        <v>5</v>
      </c>
      <c r="C85" s="3" t="s">
        <v>6</v>
      </c>
      <c r="D85" s="3" t="s">
        <v>7</v>
      </c>
      <c r="E85" s="3" t="s">
        <v>8</v>
      </c>
      <c r="F85" s="3" t="s">
        <v>9</v>
      </c>
      <c r="G85" s="3" t="s">
        <v>10</v>
      </c>
      <c r="H85" s="3" t="s">
        <v>11</v>
      </c>
      <c r="I85" s="3" t="s">
        <v>12</v>
      </c>
      <c r="J85" s="3" t="s">
        <v>13</v>
      </c>
      <c r="K85" s="3" t="s">
        <v>14</v>
      </c>
    </row>
    <row r="86" spans="1:11" ht="15.75">
      <c r="A86" s="1">
        <v>0.5541666666666667</v>
      </c>
      <c r="B86" s="4" t="s">
        <v>15</v>
      </c>
      <c r="C86" s="2">
        <v>1</v>
      </c>
      <c r="D86" s="2">
        <v>148</v>
      </c>
      <c r="E86" s="2">
        <v>1817</v>
      </c>
      <c r="F86" s="2">
        <v>2016</v>
      </c>
      <c r="G86" s="2">
        <v>3005</v>
      </c>
      <c r="H86" s="2">
        <v>2283</v>
      </c>
      <c r="I86" s="2">
        <v>2943</v>
      </c>
      <c r="J86" s="2">
        <v>12</v>
      </c>
      <c r="K86" s="2">
        <v>2</v>
      </c>
    </row>
    <row r="87" spans="1:11" ht="15.75">
      <c r="A87" s="1">
        <v>0.5576388888888889</v>
      </c>
      <c r="B87" s="4" t="s">
        <v>16</v>
      </c>
      <c r="C87" s="2">
        <v>2</v>
      </c>
      <c r="D87" s="2">
        <v>1296</v>
      </c>
      <c r="E87" s="2">
        <v>2950</v>
      </c>
      <c r="F87" s="2">
        <v>3310</v>
      </c>
      <c r="G87" s="2">
        <v>2864</v>
      </c>
      <c r="H87" s="2">
        <v>2080</v>
      </c>
      <c r="I87" s="2">
        <v>1745</v>
      </c>
      <c r="J87" s="2">
        <v>3</v>
      </c>
      <c r="K87" s="2">
        <v>4</v>
      </c>
    </row>
    <row r="88" spans="1:11" ht="15.75">
      <c r="A88" s="1">
        <v>0.5645833333333333</v>
      </c>
      <c r="B88" s="4" t="s">
        <v>17</v>
      </c>
      <c r="C88" s="2">
        <v>3</v>
      </c>
      <c r="D88" s="2">
        <v>1421</v>
      </c>
      <c r="E88" s="2">
        <v>456</v>
      </c>
      <c r="F88" s="2">
        <v>2947</v>
      </c>
      <c r="G88" s="2">
        <v>2848</v>
      </c>
      <c r="H88" s="2">
        <v>1785</v>
      </c>
      <c r="I88" s="2">
        <v>2953</v>
      </c>
      <c r="J88" s="2">
        <v>8</v>
      </c>
      <c r="K88" s="2">
        <v>2</v>
      </c>
    </row>
    <row r="89" spans="1:11" ht="15.75">
      <c r="A89" s="1">
        <v>0.56875</v>
      </c>
      <c r="B89" s="4" t="s">
        <v>18</v>
      </c>
      <c r="C89" s="2">
        <v>4</v>
      </c>
      <c r="D89" s="2">
        <v>1429</v>
      </c>
      <c r="E89" s="2">
        <v>704</v>
      </c>
      <c r="F89" s="2">
        <v>2352</v>
      </c>
      <c r="G89" s="2">
        <v>1108</v>
      </c>
      <c r="H89" s="2">
        <v>3353</v>
      </c>
      <c r="I89" s="2">
        <v>418</v>
      </c>
      <c r="J89" s="2">
        <v>4</v>
      </c>
      <c r="K89" s="2">
        <v>1</v>
      </c>
    </row>
    <row r="90" spans="1:11" ht="15.75">
      <c r="A90" s="1">
        <v>0.5729166666666666</v>
      </c>
      <c r="B90" s="4" t="s">
        <v>19</v>
      </c>
      <c r="C90" s="2">
        <v>5</v>
      </c>
      <c r="D90" s="2">
        <v>1817</v>
      </c>
      <c r="E90" s="2">
        <v>2016</v>
      </c>
      <c r="F90" s="2">
        <v>148</v>
      </c>
      <c r="G90" s="2">
        <v>2283</v>
      </c>
      <c r="H90" s="2">
        <v>3005</v>
      </c>
      <c r="I90" s="2">
        <v>2943</v>
      </c>
      <c r="J90" s="2">
        <v>13</v>
      </c>
      <c r="K90" s="2">
        <v>2</v>
      </c>
    </row>
    <row r="91" spans="1:11" ht="15.75">
      <c r="A91" s="1">
        <v>0.576388888888889</v>
      </c>
      <c r="B91" s="4" t="s">
        <v>20</v>
      </c>
      <c r="C91" s="2">
        <v>6</v>
      </c>
      <c r="D91" s="2">
        <v>3310</v>
      </c>
      <c r="E91" s="2">
        <v>2950</v>
      </c>
      <c r="F91" s="2">
        <v>1296</v>
      </c>
      <c r="G91" s="2">
        <v>2080</v>
      </c>
      <c r="H91" s="2">
        <v>2864</v>
      </c>
      <c r="I91" s="2">
        <v>1745</v>
      </c>
      <c r="J91" s="2">
        <v>4</v>
      </c>
      <c r="K91" s="2">
        <v>5</v>
      </c>
    </row>
    <row r="92" spans="1:11" ht="15.75">
      <c r="A92" s="1">
        <v>0.5875</v>
      </c>
      <c r="B92" s="4" t="s">
        <v>21</v>
      </c>
      <c r="C92" s="2">
        <v>7</v>
      </c>
      <c r="D92" s="2">
        <v>2947</v>
      </c>
      <c r="E92" s="2">
        <v>1421</v>
      </c>
      <c r="F92" s="2">
        <v>456</v>
      </c>
      <c r="G92" s="2">
        <v>1785</v>
      </c>
      <c r="H92" s="2">
        <v>2848</v>
      </c>
      <c r="I92" s="2">
        <v>2953</v>
      </c>
      <c r="J92" s="2">
        <v>0</v>
      </c>
      <c r="K92" s="2">
        <v>7</v>
      </c>
    </row>
    <row r="93" spans="1:11" ht="15.75">
      <c r="A93" s="1">
        <v>0.5930555555555556</v>
      </c>
      <c r="B93" s="4" t="s">
        <v>22</v>
      </c>
      <c r="C93" s="2">
        <v>8</v>
      </c>
      <c r="D93" s="2">
        <v>1429</v>
      </c>
      <c r="E93" s="2">
        <v>704</v>
      </c>
      <c r="F93" s="2">
        <v>2352</v>
      </c>
      <c r="G93" s="2">
        <v>3353</v>
      </c>
      <c r="H93" s="2">
        <v>418</v>
      </c>
      <c r="I93" s="2">
        <v>1108</v>
      </c>
      <c r="J93" s="2">
        <v>7</v>
      </c>
      <c r="K93" s="2">
        <v>3</v>
      </c>
    </row>
    <row r="94" spans="1:11" ht="15.75">
      <c r="A94" s="1">
        <v>0.5986111111111111</v>
      </c>
      <c r="B94" s="4" t="s">
        <v>37</v>
      </c>
      <c r="C94" s="2">
        <v>11</v>
      </c>
      <c r="D94" s="2">
        <v>456</v>
      </c>
      <c r="E94" s="2">
        <v>2947</v>
      </c>
      <c r="F94" s="2">
        <v>1421</v>
      </c>
      <c r="G94" s="2">
        <v>2848</v>
      </c>
      <c r="H94" s="2">
        <v>1785</v>
      </c>
      <c r="I94" s="2">
        <v>2953</v>
      </c>
      <c r="J94" s="2">
        <v>8</v>
      </c>
      <c r="K94" s="2">
        <v>3</v>
      </c>
    </row>
    <row r="95" spans="1:11" ht="15.75">
      <c r="A95" s="1">
        <v>0.6090277777777778</v>
      </c>
      <c r="B95" s="4" t="s">
        <v>24</v>
      </c>
      <c r="C95" s="2">
        <v>13</v>
      </c>
      <c r="D95" s="2">
        <v>148</v>
      </c>
      <c r="E95" s="2">
        <v>2016</v>
      </c>
      <c r="F95" s="2">
        <v>1817</v>
      </c>
      <c r="G95" s="2">
        <v>2864</v>
      </c>
      <c r="H95" s="2">
        <v>2080</v>
      </c>
      <c r="I95" s="2">
        <v>1745</v>
      </c>
      <c r="J95" s="2">
        <v>10</v>
      </c>
      <c r="K95" s="2">
        <v>6</v>
      </c>
    </row>
    <row r="96" spans="1:11" ht="15.75">
      <c r="A96" s="1">
        <v>0.6131944444444445</v>
      </c>
      <c r="B96" s="4" t="s">
        <v>25</v>
      </c>
      <c r="C96" s="2">
        <v>14</v>
      </c>
      <c r="D96" s="2">
        <v>1421</v>
      </c>
      <c r="E96" s="2">
        <v>456</v>
      </c>
      <c r="F96" s="2">
        <v>2947</v>
      </c>
      <c r="G96" s="2">
        <v>704</v>
      </c>
      <c r="H96" s="2">
        <v>2352</v>
      </c>
      <c r="I96" s="2">
        <v>1429</v>
      </c>
      <c r="J96" s="2">
        <v>8</v>
      </c>
      <c r="K96" s="2">
        <v>5</v>
      </c>
    </row>
    <row r="97" spans="1:11" ht="15.75">
      <c r="A97" s="1">
        <v>0.6215277777777778</v>
      </c>
      <c r="B97" s="4" t="s">
        <v>26</v>
      </c>
      <c r="C97" s="2">
        <v>15</v>
      </c>
      <c r="D97" s="2">
        <v>2016</v>
      </c>
      <c r="E97" s="2">
        <v>148</v>
      </c>
      <c r="F97" s="2">
        <v>1817</v>
      </c>
      <c r="G97" s="2">
        <v>2080</v>
      </c>
      <c r="H97" s="2">
        <v>1745</v>
      </c>
      <c r="I97" s="2">
        <v>3370</v>
      </c>
      <c r="J97" s="2">
        <v>15</v>
      </c>
      <c r="K97" s="2">
        <v>2</v>
      </c>
    </row>
    <row r="98" spans="1:11" ht="15.75">
      <c r="A98" s="1">
        <v>0.6305555555555555</v>
      </c>
      <c r="B98" s="4" t="s">
        <v>27</v>
      </c>
      <c r="C98" s="2">
        <v>16</v>
      </c>
      <c r="D98" s="2">
        <v>1421</v>
      </c>
      <c r="E98" s="2">
        <v>456</v>
      </c>
      <c r="F98" s="2">
        <v>2947</v>
      </c>
      <c r="G98" s="2">
        <v>704</v>
      </c>
      <c r="H98" s="2">
        <v>2352</v>
      </c>
      <c r="I98" s="2">
        <v>1429</v>
      </c>
      <c r="J98" s="2">
        <v>3</v>
      </c>
      <c r="K98" s="2">
        <v>7</v>
      </c>
    </row>
    <row r="99" spans="1:11" ht="15.75">
      <c r="A99" s="1">
        <v>0.6381944444444444</v>
      </c>
      <c r="B99" s="4" t="s">
        <v>28</v>
      </c>
      <c r="C99" s="2">
        <v>18</v>
      </c>
      <c r="D99" s="2">
        <v>2947</v>
      </c>
      <c r="E99" s="2">
        <v>1421</v>
      </c>
      <c r="F99" s="2">
        <v>456</v>
      </c>
      <c r="G99" s="2">
        <v>1429</v>
      </c>
      <c r="H99" s="2">
        <v>2352</v>
      </c>
      <c r="I99" s="2">
        <v>704</v>
      </c>
      <c r="J99" s="2">
        <v>3</v>
      </c>
      <c r="K99" s="2">
        <v>6</v>
      </c>
    </row>
    <row r="100" spans="1:11" ht="15.75">
      <c r="A100" s="1">
        <v>0.6506944444444445</v>
      </c>
      <c r="B100" s="4" t="s">
        <v>29</v>
      </c>
      <c r="C100" s="2">
        <v>19</v>
      </c>
      <c r="D100" s="2">
        <v>1817</v>
      </c>
      <c r="E100" s="2">
        <v>2016</v>
      </c>
      <c r="F100" s="2">
        <v>148</v>
      </c>
      <c r="G100" s="2">
        <v>2352</v>
      </c>
      <c r="H100" s="2">
        <v>1429</v>
      </c>
      <c r="I100" s="2">
        <v>704</v>
      </c>
      <c r="J100" s="2">
        <v>12</v>
      </c>
      <c r="K100" s="2">
        <v>7</v>
      </c>
    </row>
    <row r="101" spans="1:11" ht="15.75">
      <c r="A101" s="1">
        <v>0.6604166666666667</v>
      </c>
      <c r="B101" s="4" t="s">
        <v>30</v>
      </c>
      <c r="C101" s="2">
        <v>20</v>
      </c>
      <c r="D101" s="2">
        <v>148</v>
      </c>
      <c r="E101" s="2">
        <v>1817</v>
      </c>
      <c r="F101" s="2">
        <v>2016</v>
      </c>
      <c r="G101" s="2">
        <v>2352</v>
      </c>
      <c r="H101" s="2">
        <v>1429</v>
      </c>
      <c r="I101" s="2">
        <v>704</v>
      </c>
      <c r="J101" s="2">
        <v>13</v>
      </c>
      <c r="K101" s="2">
        <v>3</v>
      </c>
    </row>
    <row r="102" spans="8:11" ht="15.75">
      <c r="H102" t="s">
        <v>128</v>
      </c>
      <c r="J102">
        <f>SUM(J86:J101)</f>
        <v>123</v>
      </c>
      <c r="K102" s="32">
        <f>SUM(K86:K101)</f>
        <v>65</v>
      </c>
    </row>
    <row r="103" spans="8:11" ht="15.75">
      <c r="H103" t="s">
        <v>129</v>
      </c>
      <c r="K103">
        <f>(J102+K102)/(101-85)/2</f>
        <v>5.875</v>
      </c>
    </row>
  </sheetData>
  <sheetProtection/>
  <mergeCells count="2">
    <mergeCell ref="A1:J1"/>
    <mergeCell ref="A84:K8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58">
      <selection activeCell="K60" sqref="K60"/>
    </sheetView>
  </sheetViews>
  <sheetFormatPr defaultColWidth="8.875" defaultRowHeight="15.75"/>
  <sheetData>
    <row r="1" spans="1:10" ht="15.75" customHeight="1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1" ht="31.5">
      <c r="A2" s="3" t="s">
        <v>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11" t="s">
        <v>39</v>
      </c>
    </row>
    <row r="3" spans="1:12" ht="15.75">
      <c r="A3" s="1">
        <v>0.4041666666666666</v>
      </c>
      <c r="B3" s="2">
        <v>1</v>
      </c>
      <c r="C3" s="2">
        <v>2226</v>
      </c>
      <c r="D3" s="2">
        <v>3288</v>
      </c>
      <c r="E3" s="2">
        <v>3326</v>
      </c>
      <c r="F3" s="2">
        <v>3374</v>
      </c>
      <c r="G3" s="2">
        <v>1566</v>
      </c>
      <c r="H3" s="2">
        <v>1538</v>
      </c>
      <c r="I3" s="2">
        <v>2</v>
      </c>
      <c r="J3" s="2">
        <v>6</v>
      </c>
      <c r="L3" t="s">
        <v>41</v>
      </c>
    </row>
    <row r="4" spans="1:11" ht="15.75">
      <c r="A4" s="1">
        <v>0.41944444444444445</v>
      </c>
      <c r="B4" s="2">
        <v>2</v>
      </c>
      <c r="C4" s="2">
        <v>585</v>
      </c>
      <c r="D4" s="2">
        <v>2484</v>
      </c>
      <c r="E4" s="2">
        <v>3245</v>
      </c>
      <c r="F4" s="2">
        <v>1695</v>
      </c>
      <c r="G4" s="2">
        <v>3225</v>
      </c>
      <c r="H4" s="2">
        <v>3191</v>
      </c>
      <c r="I4" s="2">
        <v>2</v>
      </c>
      <c r="J4" s="2">
        <v>0</v>
      </c>
      <c r="K4" s="14">
        <f aca="true" t="shared" si="0" ref="K4:K58">A4-A3</f>
        <v>0.015277777777777835</v>
      </c>
    </row>
    <row r="5" spans="1:11" ht="15.75">
      <c r="A5" s="1">
        <v>0.425</v>
      </c>
      <c r="B5" s="2">
        <v>3</v>
      </c>
      <c r="C5" s="2">
        <v>753</v>
      </c>
      <c r="D5" s="2">
        <v>1569</v>
      </c>
      <c r="E5" s="2">
        <v>597</v>
      </c>
      <c r="F5" s="2">
        <v>1158</v>
      </c>
      <c r="G5" s="2">
        <v>3334</v>
      </c>
      <c r="H5" s="2">
        <v>3241</v>
      </c>
      <c r="I5" s="2">
        <v>0</v>
      </c>
      <c r="J5" s="2">
        <v>0</v>
      </c>
      <c r="K5" s="14">
        <f t="shared" si="0"/>
        <v>0.005555555555555536</v>
      </c>
    </row>
    <row r="6" spans="1:11" ht="15.75">
      <c r="A6" s="1">
        <v>0.4368055555555555</v>
      </c>
      <c r="B6" s="2">
        <v>4</v>
      </c>
      <c r="C6" s="2">
        <v>3207</v>
      </c>
      <c r="D6" s="2">
        <v>3006</v>
      </c>
      <c r="E6" s="2">
        <v>3251</v>
      </c>
      <c r="F6" s="2">
        <v>3239</v>
      </c>
      <c r="G6" s="2">
        <v>3289</v>
      </c>
      <c r="H6" s="2">
        <v>3405</v>
      </c>
      <c r="I6" s="2">
        <v>1</v>
      </c>
      <c r="J6" s="2">
        <v>0</v>
      </c>
      <c r="K6" s="14">
        <f t="shared" si="0"/>
        <v>0.011805555555555514</v>
      </c>
    </row>
    <row r="7" spans="1:11" ht="15.75">
      <c r="A7" s="1">
        <f>(A8-A6)/2+A6</f>
        <v>0.4427083333333333</v>
      </c>
      <c r="B7" s="2">
        <v>5</v>
      </c>
      <c r="C7" s="2">
        <v>3243</v>
      </c>
      <c r="D7" s="2">
        <v>1891</v>
      </c>
      <c r="E7" s="2">
        <v>3216</v>
      </c>
      <c r="F7" s="2">
        <v>3253</v>
      </c>
      <c r="G7" s="2">
        <v>1696</v>
      </c>
      <c r="H7" s="2">
        <v>3230</v>
      </c>
      <c r="I7" s="2">
        <v>1</v>
      </c>
      <c r="J7" s="2">
        <v>2</v>
      </c>
      <c r="K7" s="14">
        <f t="shared" si="0"/>
        <v>0.005902777777777812</v>
      </c>
    </row>
    <row r="8" spans="1:11" ht="15.75">
      <c r="A8" s="1">
        <v>0.4486111111111111</v>
      </c>
      <c r="B8" s="2">
        <v>6</v>
      </c>
      <c r="C8" s="2">
        <v>2993</v>
      </c>
      <c r="D8" s="2">
        <v>585</v>
      </c>
      <c r="E8" s="2">
        <v>597</v>
      </c>
      <c r="F8" s="2">
        <v>2594</v>
      </c>
      <c r="G8" s="2">
        <v>2122</v>
      </c>
      <c r="H8" s="2">
        <v>3326</v>
      </c>
      <c r="I8" s="2">
        <v>2</v>
      </c>
      <c r="J8" s="2">
        <v>0</v>
      </c>
      <c r="K8" s="14">
        <f t="shared" si="0"/>
        <v>0.005902777777777812</v>
      </c>
    </row>
    <row r="9" spans="1:11" ht="15.75">
      <c r="A9" s="1">
        <v>0.45416666666666666</v>
      </c>
      <c r="B9" s="2">
        <v>7</v>
      </c>
      <c r="C9" s="2">
        <v>3239</v>
      </c>
      <c r="D9" s="2">
        <v>1696</v>
      </c>
      <c r="E9" s="2">
        <v>1891</v>
      </c>
      <c r="F9" s="2">
        <v>3289</v>
      </c>
      <c r="G9" s="2">
        <v>3288</v>
      </c>
      <c r="H9" s="2">
        <v>3230</v>
      </c>
      <c r="I9" s="2">
        <v>6</v>
      </c>
      <c r="J9" s="2">
        <v>1</v>
      </c>
      <c r="K9" s="14">
        <f t="shared" si="0"/>
        <v>0.005555555555555536</v>
      </c>
    </row>
    <row r="10" spans="1:11" ht="15.75">
      <c r="A10" s="1">
        <v>0.4597222222222222</v>
      </c>
      <c r="B10" s="2">
        <v>8</v>
      </c>
      <c r="C10" s="2">
        <v>3207</v>
      </c>
      <c r="D10" s="2">
        <v>3334</v>
      </c>
      <c r="E10" s="2">
        <v>3253</v>
      </c>
      <c r="F10" s="2">
        <v>753</v>
      </c>
      <c r="G10" s="2">
        <v>3006</v>
      </c>
      <c r="H10" s="2">
        <v>2484</v>
      </c>
      <c r="I10" s="2">
        <v>0</v>
      </c>
      <c r="J10" s="2">
        <v>4</v>
      </c>
      <c r="K10" s="14">
        <f t="shared" si="0"/>
        <v>0.005555555555555536</v>
      </c>
    </row>
    <row r="11" spans="1:11" ht="15.75">
      <c r="A11" s="1">
        <v>0.4673611111111111</v>
      </c>
      <c r="B11" s="2">
        <v>9</v>
      </c>
      <c r="C11" s="2">
        <v>1569</v>
      </c>
      <c r="D11" s="2">
        <v>3191</v>
      </c>
      <c r="E11" s="2">
        <v>3374</v>
      </c>
      <c r="F11" s="2">
        <v>1566</v>
      </c>
      <c r="G11" s="2">
        <v>3243</v>
      </c>
      <c r="H11" s="2">
        <v>2594</v>
      </c>
      <c r="I11" s="2">
        <v>0</v>
      </c>
      <c r="J11" s="2">
        <v>0</v>
      </c>
      <c r="K11" s="14">
        <f t="shared" si="0"/>
        <v>0.007638888888888917</v>
      </c>
    </row>
    <row r="12" spans="1:11" ht="15.75">
      <c r="A12" s="1">
        <v>0.47222222222222227</v>
      </c>
      <c r="B12" s="2">
        <v>10</v>
      </c>
      <c r="C12" s="2">
        <v>3405</v>
      </c>
      <c r="D12" s="2">
        <v>2226</v>
      </c>
      <c r="E12" s="2">
        <v>2122</v>
      </c>
      <c r="F12" s="2">
        <v>3251</v>
      </c>
      <c r="G12" s="2">
        <v>3241</v>
      </c>
      <c r="H12" s="2">
        <v>3216</v>
      </c>
      <c r="I12" s="2">
        <v>1</v>
      </c>
      <c r="J12" s="2">
        <v>0</v>
      </c>
      <c r="K12" s="14">
        <f t="shared" si="0"/>
        <v>0.004861111111111149</v>
      </c>
    </row>
    <row r="13" spans="1:11" ht="15.75">
      <c r="A13" s="1">
        <v>0.4763888888888889</v>
      </c>
      <c r="B13" s="2">
        <v>11</v>
      </c>
      <c r="C13" s="2">
        <v>3245</v>
      </c>
      <c r="D13" s="2">
        <v>1538</v>
      </c>
      <c r="E13" s="2">
        <v>1695</v>
      </c>
      <c r="F13" s="2">
        <v>3225</v>
      </c>
      <c r="G13" s="2">
        <v>1158</v>
      </c>
      <c r="H13" s="2">
        <v>2993</v>
      </c>
      <c r="I13" s="2">
        <v>2</v>
      </c>
      <c r="J13" s="2">
        <v>3</v>
      </c>
      <c r="K13" s="14">
        <f t="shared" si="0"/>
        <v>0.004166666666666652</v>
      </c>
    </row>
    <row r="14" spans="1:11" ht="15.75">
      <c r="A14" s="1">
        <v>0.4923611111111111</v>
      </c>
      <c r="B14" s="2">
        <v>12</v>
      </c>
      <c r="C14" s="2">
        <v>3230</v>
      </c>
      <c r="D14" s="2">
        <v>597</v>
      </c>
      <c r="E14" s="2">
        <v>3405</v>
      </c>
      <c r="F14" s="2">
        <v>1566</v>
      </c>
      <c r="G14" s="2">
        <v>3191</v>
      </c>
      <c r="H14" s="2">
        <v>3239</v>
      </c>
      <c r="I14" s="2">
        <v>2</v>
      </c>
      <c r="J14" s="2">
        <v>0</v>
      </c>
      <c r="K14" s="14">
        <f t="shared" si="0"/>
        <v>0.015972222222222165</v>
      </c>
    </row>
    <row r="15" spans="1:11" ht="15.75">
      <c r="A15" s="1">
        <v>0.49652777777777773</v>
      </c>
      <c r="B15" s="2">
        <v>13</v>
      </c>
      <c r="C15" s="2">
        <v>3207</v>
      </c>
      <c r="D15" s="2">
        <v>753</v>
      </c>
      <c r="E15" s="2">
        <v>3289</v>
      </c>
      <c r="F15" s="2">
        <v>2594</v>
      </c>
      <c r="G15" s="2">
        <v>3225</v>
      </c>
      <c r="H15" s="2">
        <v>1538</v>
      </c>
      <c r="I15" s="2">
        <v>4</v>
      </c>
      <c r="J15" s="2">
        <v>4</v>
      </c>
      <c r="K15" s="14">
        <f t="shared" si="0"/>
        <v>0.004166666666666652</v>
      </c>
    </row>
    <row r="16" spans="1:11" ht="15.75">
      <c r="A16" s="1">
        <v>0.5006944444444444</v>
      </c>
      <c r="B16" s="2">
        <v>14</v>
      </c>
      <c r="C16" s="2">
        <v>3243</v>
      </c>
      <c r="D16" s="2">
        <v>3006</v>
      </c>
      <c r="E16" s="2">
        <v>1158</v>
      </c>
      <c r="F16" s="2">
        <v>2226</v>
      </c>
      <c r="G16" s="2">
        <v>1891</v>
      </c>
      <c r="H16" s="2">
        <v>1695</v>
      </c>
      <c r="I16" s="2">
        <v>2</v>
      </c>
      <c r="J16" s="2">
        <v>0</v>
      </c>
      <c r="K16" s="14">
        <f t="shared" si="0"/>
        <v>0.004166666666666707</v>
      </c>
    </row>
    <row r="17" spans="1:11" ht="15.75">
      <c r="A17" s="1">
        <v>0.5055555555555555</v>
      </c>
      <c r="B17" s="2">
        <v>15</v>
      </c>
      <c r="C17" s="2">
        <v>1569</v>
      </c>
      <c r="D17" s="2">
        <v>585</v>
      </c>
      <c r="E17" s="2">
        <v>2122</v>
      </c>
      <c r="F17" s="2">
        <v>3241</v>
      </c>
      <c r="G17" s="2">
        <v>3288</v>
      </c>
      <c r="H17" s="2">
        <v>3253</v>
      </c>
      <c r="I17" s="2">
        <v>4</v>
      </c>
      <c r="J17" s="2">
        <v>0</v>
      </c>
      <c r="K17" s="14">
        <f t="shared" si="0"/>
        <v>0.004861111111111094</v>
      </c>
    </row>
    <row r="18" spans="1:11" ht="15.75">
      <c r="A18" s="1">
        <v>0.5090277777777777</v>
      </c>
      <c r="B18" s="2">
        <v>16</v>
      </c>
      <c r="C18" s="2">
        <v>3326</v>
      </c>
      <c r="D18" s="2">
        <v>3374</v>
      </c>
      <c r="E18" s="2">
        <v>3334</v>
      </c>
      <c r="F18" s="2">
        <v>2993</v>
      </c>
      <c r="G18" s="2">
        <v>2484</v>
      </c>
      <c r="H18" s="2">
        <v>3216</v>
      </c>
      <c r="I18" s="2">
        <v>5</v>
      </c>
      <c r="J18" s="2">
        <v>2</v>
      </c>
      <c r="K18" s="14">
        <f t="shared" si="0"/>
        <v>0.00347222222222221</v>
      </c>
    </row>
    <row r="19" spans="1:11" ht="15.75">
      <c r="A19" s="1">
        <v>0.517361111111111</v>
      </c>
      <c r="B19" s="2">
        <v>17</v>
      </c>
      <c r="C19" s="2">
        <v>3245</v>
      </c>
      <c r="D19" s="2">
        <v>3251</v>
      </c>
      <c r="E19" s="2">
        <v>2594</v>
      </c>
      <c r="F19" s="2">
        <v>1696</v>
      </c>
      <c r="G19" s="2">
        <v>2122</v>
      </c>
      <c r="H19" s="2">
        <v>3241</v>
      </c>
      <c r="I19" s="2">
        <v>0</v>
      </c>
      <c r="J19" s="2">
        <v>6</v>
      </c>
      <c r="K19" s="14">
        <f t="shared" si="0"/>
        <v>0.008333333333333304</v>
      </c>
    </row>
    <row r="20" spans="1:12" ht="15.75">
      <c r="A20" s="1">
        <v>0.5472222222222222</v>
      </c>
      <c r="B20" s="2">
        <v>18</v>
      </c>
      <c r="C20" s="2">
        <v>3334</v>
      </c>
      <c r="D20" s="2">
        <v>3230</v>
      </c>
      <c r="E20" s="2">
        <v>3191</v>
      </c>
      <c r="F20" s="2">
        <v>1158</v>
      </c>
      <c r="G20" s="2">
        <v>597</v>
      </c>
      <c r="H20" s="2">
        <v>3374</v>
      </c>
      <c r="I20" s="2">
        <v>0</v>
      </c>
      <c r="J20" s="2">
        <v>0</v>
      </c>
      <c r="K20" s="14"/>
      <c r="L20" t="s">
        <v>46</v>
      </c>
    </row>
    <row r="21" spans="1:11" ht="15.75">
      <c r="A21" s="1">
        <v>0.5520833333333334</v>
      </c>
      <c r="B21" s="2">
        <v>19</v>
      </c>
      <c r="C21" s="2">
        <v>3251</v>
      </c>
      <c r="D21" s="2">
        <v>1696</v>
      </c>
      <c r="E21" s="2">
        <v>3243</v>
      </c>
      <c r="F21" s="2">
        <v>3253</v>
      </c>
      <c r="G21" s="2">
        <v>1569</v>
      </c>
      <c r="H21" s="2">
        <v>2993</v>
      </c>
      <c r="I21" s="2">
        <v>2</v>
      </c>
      <c r="J21" s="2">
        <v>1</v>
      </c>
      <c r="K21" s="14">
        <f t="shared" si="0"/>
        <v>0.004861111111111205</v>
      </c>
    </row>
    <row r="22" spans="1:11" ht="15.75">
      <c r="A22" s="1">
        <v>0.5576388888888889</v>
      </c>
      <c r="B22" s="2">
        <v>20</v>
      </c>
      <c r="C22" s="2">
        <v>2484</v>
      </c>
      <c r="D22" s="2">
        <v>3289</v>
      </c>
      <c r="E22" s="2">
        <v>2226</v>
      </c>
      <c r="F22" s="2">
        <v>585</v>
      </c>
      <c r="G22" s="2">
        <v>3288</v>
      </c>
      <c r="H22" s="2">
        <v>3405</v>
      </c>
      <c r="I22" s="2">
        <v>2</v>
      </c>
      <c r="J22" s="2">
        <v>1</v>
      </c>
      <c r="K22" s="14">
        <f t="shared" si="0"/>
        <v>0.005555555555555536</v>
      </c>
    </row>
    <row r="23" spans="1:11" ht="15.75">
      <c r="A23" s="1">
        <v>0.5625</v>
      </c>
      <c r="B23" s="2">
        <v>21</v>
      </c>
      <c r="C23" s="2">
        <v>1538</v>
      </c>
      <c r="D23" s="2">
        <v>3216</v>
      </c>
      <c r="E23" s="2">
        <v>753</v>
      </c>
      <c r="F23" s="2">
        <v>3239</v>
      </c>
      <c r="G23" s="2">
        <v>3006</v>
      </c>
      <c r="H23" s="2">
        <v>3245</v>
      </c>
      <c r="I23" s="2">
        <v>6</v>
      </c>
      <c r="J23" s="2">
        <v>1</v>
      </c>
      <c r="K23" s="14">
        <f t="shared" si="0"/>
        <v>0.004861111111111094</v>
      </c>
    </row>
    <row r="24" spans="1:11" ht="15.75">
      <c r="A24" s="1">
        <v>0.5694444444444444</v>
      </c>
      <c r="B24" s="2">
        <v>22</v>
      </c>
      <c r="C24" s="2">
        <v>1695</v>
      </c>
      <c r="D24" s="2">
        <v>1566</v>
      </c>
      <c r="E24" s="2">
        <v>3207</v>
      </c>
      <c r="F24" s="2">
        <v>3225</v>
      </c>
      <c r="G24" s="2">
        <v>3326</v>
      </c>
      <c r="H24" s="2">
        <v>1891</v>
      </c>
      <c r="I24" s="2">
        <v>2</v>
      </c>
      <c r="J24" s="2">
        <v>1</v>
      </c>
      <c r="K24" s="14">
        <f t="shared" si="0"/>
        <v>0.00694444444444442</v>
      </c>
    </row>
    <row r="25" spans="1:11" ht="15.75">
      <c r="A25" s="1">
        <v>0.5729166666666666</v>
      </c>
      <c r="B25" s="2">
        <v>23</v>
      </c>
      <c r="C25" s="2">
        <v>3230</v>
      </c>
      <c r="D25" s="2">
        <v>1538</v>
      </c>
      <c r="E25" s="2">
        <v>3006</v>
      </c>
      <c r="F25" s="2">
        <v>2594</v>
      </c>
      <c r="G25" s="2">
        <v>1696</v>
      </c>
      <c r="H25" s="2">
        <v>585</v>
      </c>
      <c r="I25" s="2">
        <v>7</v>
      </c>
      <c r="J25" s="2">
        <v>6</v>
      </c>
      <c r="K25" s="14">
        <f t="shared" si="0"/>
        <v>0.00347222222222221</v>
      </c>
    </row>
    <row r="26" spans="1:11" ht="15.75">
      <c r="A26" s="1">
        <v>0.5805555555555556</v>
      </c>
      <c r="B26" s="2">
        <v>24</v>
      </c>
      <c r="C26" s="2">
        <v>1695</v>
      </c>
      <c r="D26" s="2">
        <v>3243</v>
      </c>
      <c r="E26" s="2">
        <v>3253</v>
      </c>
      <c r="F26" s="2">
        <v>3334</v>
      </c>
      <c r="G26" s="2">
        <v>3405</v>
      </c>
      <c r="H26" s="2">
        <v>1566</v>
      </c>
      <c r="I26" s="2">
        <v>0</v>
      </c>
      <c r="J26" s="2">
        <v>0</v>
      </c>
      <c r="K26" s="14">
        <f t="shared" si="0"/>
        <v>0.007638888888888973</v>
      </c>
    </row>
    <row r="27" spans="1:11" ht="15.75">
      <c r="A27" s="1">
        <v>0.5888888888888889</v>
      </c>
      <c r="B27" s="2">
        <v>25</v>
      </c>
      <c r="C27" s="2">
        <v>3239</v>
      </c>
      <c r="D27" s="2">
        <v>1569</v>
      </c>
      <c r="E27" s="2">
        <v>3241</v>
      </c>
      <c r="F27" s="2">
        <v>3374</v>
      </c>
      <c r="G27" s="2">
        <v>1891</v>
      </c>
      <c r="H27" s="2">
        <v>3207</v>
      </c>
      <c r="I27" s="2">
        <v>0</v>
      </c>
      <c r="J27" s="2">
        <v>0</v>
      </c>
      <c r="K27" s="14">
        <f t="shared" si="0"/>
        <v>0.008333333333333304</v>
      </c>
    </row>
    <row r="28" spans="1:11" ht="15.75">
      <c r="A28" s="1">
        <v>0.5944444444444444</v>
      </c>
      <c r="B28" s="2">
        <v>26</v>
      </c>
      <c r="C28" s="2">
        <v>3326</v>
      </c>
      <c r="D28" s="2">
        <v>2993</v>
      </c>
      <c r="E28" s="2">
        <v>3289</v>
      </c>
      <c r="F28" s="2">
        <v>3191</v>
      </c>
      <c r="G28" s="2">
        <v>753</v>
      </c>
      <c r="H28" s="2">
        <v>2226</v>
      </c>
      <c r="I28" s="2">
        <v>2</v>
      </c>
      <c r="J28" s="2">
        <v>9</v>
      </c>
      <c r="K28" s="14">
        <f t="shared" si="0"/>
        <v>0.005555555555555536</v>
      </c>
    </row>
    <row r="29" spans="1:11" ht="15.75">
      <c r="A29" s="1">
        <v>0.5979166666666667</v>
      </c>
      <c r="B29" s="2">
        <v>27</v>
      </c>
      <c r="C29" s="2">
        <v>3225</v>
      </c>
      <c r="D29" s="2">
        <v>597</v>
      </c>
      <c r="E29" s="2">
        <v>2484</v>
      </c>
      <c r="F29" s="2">
        <v>2122</v>
      </c>
      <c r="G29" s="2">
        <v>3216</v>
      </c>
      <c r="H29" s="2">
        <v>3288</v>
      </c>
      <c r="I29" s="2">
        <v>2</v>
      </c>
      <c r="J29" s="2">
        <v>0</v>
      </c>
      <c r="K29" s="14">
        <f t="shared" si="0"/>
        <v>0.00347222222222221</v>
      </c>
    </row>
    <row r="30" spans="1:11" ht="15.75">
      <c r="A30" s="1">
        <v>0.6020833333333333</v>
      </c>
      <c r="B30" s="2">
        <v>28</v>
      </c>
      <c r="C30" s="2">
        <v>3251</v>
      </c>
      <c r="D30" s="2">
        <v>1566</v>
      </c>
      <c r="E30" s="2">
        <v>3253</v>
      </c>
      <c r="F30" s="2">
        <v>1158</v>
      </c>
      <c r="G30" s="2">
        <v>3245</v>
      </c>
      <c r="H30" s="2">
        <v>3289</v>
      </c>
      <c r="I30" s="2">
        <v>0</v>
      </c>
      <c r="J30" s="2">
        <v>1</v>
      </c>
      <c r="K30" s="14">
        <f t="shared" si="0"/>
        <v>0.004166666666666652</v>
      </c>
    </row>
    <row r="31" spans="1:11" ht="15.75">
      <c r="A31" s="1">
        <v>0.6069444444444444</v>
      </c>
      <c r="B31" s="2">
        <v>29</v>
      </c>
      <c r="C31" s="2">
        <v>1538</v>
      </c>
      <c r="D31" s="2">
        <v>2484</v>
      </c>
      <c r="E31" s="2">
        <v>1891</v>
      </c>
      <c r="F31" s="2">
        <v>1569</v>
      </c>
      <c r="G31" s="2">
        <v>2226</v>
      </c>
      <c r="H31" s="2">
        <v>3334</v>
      </c>
      <c r="I31" s="2">
        <v>5</v>
      </c>
      <c r="J31" s="2">
        <v>0</v>
      </c>
      <c r="K31" s="14">
        <f t="shared" si="0"/>
        <v>0.004861111111111094</v>
      </c>
    </row>
    <row r="32" spans="1:11" ht="15.75">
      <c r="A32" s="1">
        <v>0.6118055555555556</v>
      </c>
      <c r="B32" s="2">
        <v>30</v>
      </c>
      <c r="C32" s="2">
        <v>3225</v>
      </c>
      <c r="D32" s="2">
        <v>585</v>
      </c>
      <c r="E32" s="2">
        <v>3207</v>
      </c>
      <c r="F32" s="2">
        <v>597</v>
      </c>
      <c r="G32" s="2">
        <v>3216</v>
      </c>
      <c r="H32" s="2">
        <v>1696</v>
      </c>
      <c r="I32" s="2">
        <v>0</v>
      </c>
      <c r="J32" s="2">
        <v>6</v>
      </c>
      <c r="K32" s="14">
        <f t="shared" si="0"/>
        <v>0.004861111111111205</v>
      </c>
    </row>
    <row r="33" spans="1:11" ht="15.75">
      <c r="A33" s="1">
        <v>0.6180555555555556</v>
      </c>
      <c r="B33" s="2">
        <v>31</v>
      </c>
      <c r="C33" s="2">
        <v>3243</v>
      </c>
      <c r="D33" s="2">
        <v>3405</v>
      </c>
      <c r="E33" s="2">
        <v>3326</v>
      </c>
      <c r="F33" s="2">
        <v>3230</v>
      </c>
      <c r="G33" s="2">
        <v>753</v>
      </c>
      <c r="H33" s="2">
        <v>3245</v>
      </c>
      <c r="I33" s="2">
        <v>1</v>
      </c>
      <c r="J33" s="2">
        <v>3</v>
      </c>
      <c r="K33" s="14">
        <f t="shared" si="0"/>
        <v>0.006249999999999978</v>
      </c>
    </row>
    <row r="34" spans="1:11" ht="15.75">
      <c r="A34" s="1">
        <v>0.6222222222222222</v>
      </c>
      <c r="B34" s="2">
        <v>32</v>
      </c>
      <c r="C34" s="2">
        <v>3288</v>
      </c>
      <c r="D34" s="2">
        <v>3251</v>
      </c>
      <c r="E34" s="2">
        <v>3374</v>
      </c>
      <c r="F34" s="2">
        <v>2122</v>
      </c>
      <c r="G34" s="2">
        <v>3006</v>
      </c>
      <c r="H34" s="2">
        <v>3191</v>
      </c>
      <c r="I34" s="2">
        <v>2</v>
      </c>
      <c r="J34" s="2">
        <v>6</v>
      </c>
      <c r="K34" s="14">
        <f t="shared" si="0"/>
        <v>0.004166666666666652</v>
      </c>
    </row>
    <row r="35" spans="1:11" ht="15.75">
      <c r="A35" s="1">
        <v>0.63125</v>
      </c>
      <c r="B35" s="2">
        <v>33</v>
      </c>
      <c r="C35" s="2">
        <v>1695</v>
      </c>
      <c r="D35" s="2">
        <v>1158</v>
      </c>
      <c r="E35" s="2">
        <v>3239</v>
      </c>
      <c r="F35" s="2">
        <v>3241</v>
      </c>
      <c r="G35" s="2">
        <v>2594</v>
      </c>
      <c r="H35" s="2">
        <v>2993</v>
      </c>
      <c r="I35" s="2">
        <v>2</v>
      </c>
      <c r="J35" s="2">
        <v>1</v>
      </c>
      <c r="K35" s="14">
        <f t="shared" si="0"/>
        <v>0.009027777777777746</v>
      </c>
    </row>
    <row r="36" spans="1:11" ht="15.75">
      <c r="A36" s="1">
        <v>0.6375</v>
      </c>
      <c r="B36" s="2">
        <v>34</v>
      </c>
      <c r="C36" s="2">
        <v>3207</v>
      </c>
      <c r="D36" s="2">
        <v>3288</v>
      </c>
      <c r="E36" s="2">
        <v>597</v>
      </c>
      <c r="F36" s="2">
        <v>2226</v>
      </c>
      <c r="G36" s="2">
        <v>3245</v>
      </c>
      <c r="H36" s="2">
        <v>3243</v>
      </c>
      <c r="I36" s="2">
        <v>0</v>
      </c>
      <c r="J36" s="2">
        <v>4</v>
      </c>
      <c r="K36" s="14">
        <f t="shared" si="0"/>
        <v>0.006249999999999978</v>
      </c>
    </row>
    <row r="37" spans="1:11" ht="15.75">
      <c r="A37" s="1">
        <v>0.6444444444444445</v>
      </c>
      <c r="B37" s="2">
        <v>35</v>
      </c>
      <c r="C37" s="2">
        <v>3374</v>
      </c>
      <c r="D37" s="2">
        <v>3225</v>
      </c>
      <c r="E37" s="2">
        <v>1696</v>
      </c>
      <c r="F37" s="2">
        <v>3405</v>
      </c>
      <c r="G37" s="2">
        <v>1569</v>
      </c>
      <c r="H37" s="2">
        <v>1158</v>
      </c>
      <c r="I37" s="2">
        <v>0</v>
      </c>
      <c r="J37" s="2">
        <v>3</v>
      </c>
      <c r="K37" s="14">
        <f t="shared" si="0"/>
        <v>0.006944444444444531</v>
      </c>
    </row>
    <row r="38" spans="1:11" ht="15.75">
      <c r="A38" s="1">
        <v>0.6506944444444445</v>
      </c>
      <c r="B38" s="2">
        <v>36</v>
      </c>
      <c r="C38" s="2">
        <v>1891</v>
      </c>
      <c r="D38" s="2">
        <v>585</v>
      </c>
      <c r="E38" s="2">
        <v>1566</v>
      </c>
      <c r="F38" s="2">
        <v>2993</v>
      </c>
      <c r="G38" s="2">
        <v>753</v>
      </c>
      <c r="H38" s="2">
        <v>3251</v>
      </c>
      <c r="I38" s="2">
        <v>1</v>
      </c>
      <c r="J38" s="2">
        <v>5</v>
      </c>
      <c r="K38" s="14">
        <f t="shared" si="0"/>
        <v>0.006249999999999978</v>
      </c>
    </row>
    <row r="39" spans="1:11" ht="15.75">
      <c r="A39" s="1">
        <v>0.6569444444444444</v>
      </c>
      <c r="B39" s="2">
        <v>37</v>
      </c>
      <c r="C39" s="2">
        <v>3230</v>
      </c>
      <c r="D39" s="2">
        <v>3239</v>
      </c>
      <c r="E39" s="2">
        <v>2122</v>
      </c>
      <c r="F39" s="2">
        <v>1695</v>
      </c>
      <c r="G39" s="2">
        <v>3289</v>
      </c>
      <c r="H39" s="2">
        <v>3334</v>
      </c>
      <c r="I39" s="2">
        <v>3</v>
      </c>
      <c r="J39" s="2">
        <v>2</v>
      </c>
      <c r="K39" s="14">
        <f t="shared" si="0"/>
        <v>0.006249999999999978</v>
      </c>
    </row>
    <row r="40" spans="1:11" ht="15.75">
      <c r="A40" s="1">
        <v>0.6625</v>
      </c>
      <c r="B40" s="2">
        <v>38</v>
      </c>
      <c r="C40" s="2">
        <v>1538</v>
      </c>
      <c r="D40" s="2">
        <v>3241</v>
      </c>
      <c r="E40" s="2">
        <v>3326</v>
      </c>
      <c r="F40" s="2">
        <v>2484</v>
      </c>
      <c r="G40" s="2">
        <v>3253</v>
      </c>
      <c r="H40" s="2">
        <v>3191</v>
      </c>
      <c r="I40" s="2">
        <v>5</v>
      </c>
      <c r="J40" s="2">
        <v>2</v>
      </c>
      <c r="K40" s="14">
        <f t="shared" si="0"/>
        <v>0.005555555555555536</v>
      </c>
    </row>
    <row r="41" spans="1:11" ht="15.75">
      <c r="A41" s="1">
        <v>0.66875</v>
      </c>
      <c r="B41" s="2">
        <v>39</v>
      </c>
      <c r="C41" s="2">
        <v>2594</v>
      </c>
      <c r="D41" s="2">
        <v>3006</v>
      </c>
      <c r="E41" s="2">
        <v>3288</v>
      </c>
      <c r="F41" s="2">
        <v>3216</v>
      </c>
      <c r="G41" s="2">
        <v>1566</v>
      </c>
      <c r="H41" s="2">
        <v>1158</v>
      </c>
      <c r="I41" s="2">
        <v>2</v>
      </c>
      <c r="J41" s="2">
        <v>5</v>
      </c>
      <c r="K41" s="14">
        <f t="shared" si="0"/>
        <v>0.006249999999999978</v>
      </c>
    </row>
    <row r="42" spans="1:11" ht="15.75">
      <c r="A42" s="1">
        <v>0.6729166666666666</v>
      </c>
      <c r="B42" s="2">
        <v>40</v>
      </c>
      <c r="C42" s="2">
        <v>2226</v>
      </c>
      <c r="D42" s="2">
        <v>2993</v>
      </c>
      <c r="E42" s="2">
        <v>3230</v>
      </c>
      <c r="F42" s="2">
        <v>1569</v>
      </c>
      <c r="G42" s="2">
        <v>1696</v>
      </c>
      <c r="H42" s="2">
        <v>3207</v>
      </c>
      <c r="I42" s="2">
        <v>2</v>
      </c>
      <c r="J42" s="2">
        <v>7</v>
      </c>
      <c r="K42" s="14">
        <f t="shared" si="0"/>
        <v>0.004166666666666652</v>
      </c>
    </row>
    <row r="43" spans="1:11" ht="15.75">
      <c r="A43" s="1">
        <v>0.6798611111111111</v>
      </c>
      <c r="B43" s="2">
        <v>5</v>
      </c>
      <c r="C43" s="2">
        <v>3243</v>
      </c>
      <c r="D43" s="2">
        <v>1891</v>
      </c>
      <c r="E43" s="2">
        <v>3216</v>
      </c>
      <c r="F43" s="2">
        <v>3253</v>
      </c>
      <c r="G43" s="2">
        <v>1696</v>
      </c>
      <c r="H43" s="2">
        <v>3230</v>
      </c>
      <c r="I43" s="2">
        <v>1</v>
      </c>
      <c r="J43" s="2">
        <v>2</v>
      </c>
      <c r="K43" s="14">
        <f t="shared" si="0"/>
        <v>0.006944444444444531</v>
      </c>
    </row>
    <row r="44" spans="1:12" ht="15.75">
      <c r="A44" s="1">
        <v>0.39305555555555555</v>
      </c>
      <c r="B44" s="2">
        <v>41</v>
      </c>
      <c r="C44" s="2">
        <v>3374</v>
      </c>
      <c r="D44" s="2">
        <v>3253</v>
      </c>
      <c r="E44" s="2">
        <v>3289</v>
      </c>
      <c r="F44" s="2">
        <v>2122</v>
      </c>
      <c r="G44" s="2">
        <v>597</v>
      </c>
      <c r="H44" s="2">
        <v>1695</v>
      </c>
      <c r="I44" s="2">
        <v>1</v>
      </c>
      <c r="J44" s="2">
        <v>2</v>
      </c>
      <c r="K44" s="14"/>
      <c r="L44" t="s">
        <v>40</v>
      </c>
    </row>
    <row r="45" spans="1:11" ht="15.75">
      <c r="A45" s="1">
        <v>0.3986111111111111</v>
      </c>
      <c r="B45" s="2">
        <v>42</v>
      </c>
      <c r="C45" s="2">
        <v>3006</v>
      </c>
      <c r="D45" s="2">
        <v>3241</v>
      </c>
      <c r="E45" s="2">
        <v>3225</v>
      </c>
      <c r="F45" s="2">
        <v>1538</v>
      </c>
      <c r="G45" s="2">
        <v>3334</v>
      </c>
      <c r="H45" s="2">
        <v>3243</v>
      </c>
      <c r="I45" s="2">
        <v>1</v>
      </c>
      <c r="J45" s="2">
        <v>3</v>
      </c>
      <c r="K45" s="14">
        <f t="shared" si="0"/>
        <v>0.005555555555555536</v>
      </c>
    </row>
    <row r="46" spans="1:11" ht="15.75">
      <c r="A46" s="1">
        <v>0.4083333333333334</v>
      </c>
      <c r="B46" s="2">
        <v>43</v>
      </c>
      <c r="C46" s="2">
        <v>3191</v>
      </c>
      <c r="D46" s="2">
        <v>3245</v>
      </c>
      <c r="E46" s="2">
        <v>3405</v>
      </c>
      <c r="F46" s="2">
        <v>753</v>
      </c>
      <c r="G46" s="2">
        <v>2594</v>
      </c>
      <c r="H46" s="2">
        <v>1891</v>
      </c>
      <c r="I46" s="2">
        <v>0</v>
      </c>
      <c r="J46" s="2">
        <v>3</v>
      </c>
      <c r="K46" s="14">
        <f t="shared" si="0"/>
        <v>0.009722222222222299</v>
      </c>
    </row>
    <row r="47" spans="1:11" ht="15.75">
      <c r="A47" s="1">
        <v>0.41180555555555554</v>
      </c>
      <c r="B47" s="2">
        <v>44</v>
      </c>
      <c r="C47" s="2">
        <v>3216</v>
      </c>
      <c r="D47" s="2">
        <v>3326</v>
      </c>
      <c r="E47" s="2">
        <v>585</v>
      </c>
      <c r="F47" s="2">
        <v>3251</v>
      </c>
      <c r="G47" s="2">
        <v>2484</v>
      </c>
      <c r="H47" s="2">
        <v>3239</v>
      </c>
      <c r="I47" s="2">
        <v>3</v>
      </c>
      <c r="J47" s="2">
        <v>7</v>
      </c>
      <c r="K47" s="14">
        <f t="shared" si="0"/>
        <v>0.0034722222222221544</v>
      </c>
    </row>
    <row r="48" spans="1:11" ht="15.75">
      <c r="A48" s="1">
        <v>0.4173611111111111</v>
      </c>
      <c r="B48" s="2">
        <v>45</v>
      </c>
      <c r="C48" s="2">
        <v>2122</v>
      </c>
      <c r="D48" s="2">
        <v>753</v>
      </c>
      <c r="E48" s="2">
        <v>1566</v>
      </c>
      <c r="F48" s="2">
        <v>1538</v>
      </c>
      <c r="G48" s="2">
        <v>2226</v>
      </c>
      <c r="H48" s="2">
        <v>597</v>
      </c>
      <c r="I48" s="2">
        <v>5</v>
      </c>
      <c r="J48" s="2">
        <v>3</v>
      </c>
      <c r="K48" s="14">
        <f t="shared" si="0"/>
        <v>0.005555555555555591</v>
      </c>
    </row>
    <row r="49" spans="1:11" ht="15.75">
      <c r="A49" s="1">
        <v>0.4222222222222222</v>
      </c>
      <c r="B49" s="2">
        <v>46</v>
      </c>
      <c r="C49" s="2">
        <v>3374</v>
      </c>
      <c r="D49" s="2">
        <v>3245</v>
      </c>
      <c r="E49" s="2">
        <v>2993</v>
      </c>
      <c r="F49" s="2">
        <v>3006</v>
      </c>
      <c r="G49" s="2">
        <v>3253</v>
      </c>
      <c r="H49" s="2">
        <v>585</v>
      </c>
      <c r="I49" s="2">
        <v>3</v>
      </c>
      <c r="J49" s="2">
        <v>0</v>
      </c>
      <c r="K49" s="14">
        <f t="shared" si="0"/>
        <v>0.004861111111111094</v>
      </c>
    </row>
    <row r="50" spans="1:11" ht="15.75">
      <c r="A50" s="1">
        <v>0.42569444444444443</v>
      </c>
      <c r="B50" s="2">
        <v>47</v>
      </c>
      <c r="C50" s="2">
        <v>1696</v>
      </c>
      <c r="D50" s="2">
        <v>3191</v>
      </c>
      <c r="E50" s="2">
        <v>1158</v>
      </c>
      <c r="F50" s="2">
        <v>3239</v>
      </c>
      <c r="G50" s="2">
        <v>3207</v>
      </c>
      <c r="H50" s="2">
        <v>3326</v>
      </c>
      <c r="I50" s="2">
        <v>5</v>
      </c>
      <c r="J50" s="2">
        <v>3</v>
      </c>
      <c r="K50" s="14">
        <f t="shared" si="0"/>
        <v>0.00347222222222221</v>
      </c>
    </row>
    <row r="51" spans="1:11" ht="15.75">
      <c r="A51" s="1">
        <v>0.43194444444444446</v>
      </c>
      <c r="B51" s="2">
        <v>48</v>
      </c>
      <c r="C51" s="2">
        <v>3288</v>
      </c>
      <c r="D51" s="2">
        <v>3334</v>
      </c>
      <c r="E51" s="2">
        <v>3225</v>
      </c>
      <c r="F51" s="2">
        <v>3251</v>
      </c>
      <c r="G51" s="2">
        <v>3230</v>
      </c>
      <c r="H51" s="2">
        <v>1891</v>
      </c>
      <c r="I51" s="2">
        <v>0</v>
      </c>
      <c r="J51" s="2">
        <v>4</v>
      </c>
      <c r="K51" s="14">
        <f t="shared" si="0"/>
        <v>0.006250000000000033</v>
      </c>
    </row>
    <row r="52" spans="1:11" ht="15.75">
      <c r="A52" s="1">
        <v>0.4354166666666666</v>
      </c>
      <c r="B52" s="2">
        <v>49</v>
      </c>
      <c r="C52" s="2">
        <v>3289</v>
      </c>
      <c r="D52" s="2">
        <v>2594</v>
      </c>
      <c r="E52" s="2">
        <v>3216</v>
      </c>
      <c r="F52" s="2">
        <v>3243</v>
      </c>
      <c r="G52" s="2">
        <v>2484</v>
      </c>
      <c r="H52" s="2">
        <v>1569</v>
      </c>
      <c r="I52" s="2">
        <v>5</v>
      </c>
      <c r="J52" s="2">
        <v>3</v>
      </c>
      <c r="K52" s="14">
        <f t="shared" si="0"/>
        <v>0.0034722222222221544</v>
      </c>
    </row>
    <row r="53" spans="1:11" ht="15.75">
      <c r="A53" s="1">
        <v>0.44097222222222227</v>
      </c>
      <c r="B53" s="2">
        <v>50</v>
      </c>
      <c r="C53" s="2">
        <v>3241</v>
      </c>
      <c r="D53" s="2">
        <v>3405</v>
      </c>
      <c r="E53" s="2">
        <v>753</v>
      </c>
      <c r="F53" s="2">
        <v>1695</v>
      </c>
      <c r="G53" s="2">
        <v>2993</v>
      </c>
      <c r="H53" s="2">
        <v>3288</v>
      </c>
      <c r="I53" s="2">
        <v>3</v>
      </c>
      <c r="J53" s="2">
        <v>4</v>
      </c>
      <c r="K53" s="14">
        <f t="shared" si="0"/>
        <v>0.005555555555555647</v>
      </c>
    </row>
    <row r="54" spans="1:11" ht="15.75">
      <c r="A54" s="1">
        <v>0.4486111111111111</v>
      </c>
      <c r="B54" s="2">
        <v>51</v>
      </c>
      <c r="C54" s="2">
        <v>1569</v>
      </c>
      <c r="D54" s="2">
        <v>3006</v>
      </c>
      <c r="E54" s="2">
        <v>1891</v>
      </c>
      <c r="F54" s="2">
        <v>3245</v>
      </c>
      <c r="G54" s="2">
        <v>597</v>
      </c>
      <c r="H54" s="2">
        <v>3326</v>
      </c>
      <c r="I54" s="2">
        <v>3</v>
      </c>
      <c r="J54" s="2">
        <v>0</v>
      </c>
      <c r="K54" s="14">
        <f t="shared" si="0"/>
        <v>0.007638888888888862</v>
      </c>
    </row>
    <row r="55" spans="1:11" ht="15.75">
      <c r="A55" s="1">
        <v>0.4527777777777778</v>
      </c>
      <c r="B55" s="2">
        <v>52</v>
      </c>
      <c r="C55" s="2">
        <v>1158</v>
      </c>
      <c r="D55" s="2">
        <v>2484</v>
      </c>
      <c r="E55" s="2">
        <v>2122</v>
      </c>
      <c r="F55" s="2">
        <v>3243</v>
      </c>
      <c r="G55" s="2">
        <v>3207</v>
      </c>
      <c r="H55" s="2">
        <v>3230</v>
      </c>
      <c r="I55" s="2">
        <v>0</v>
      </c>
      <c r="J55" s="2">
        <v>2</v>
      </c>
      <c r="K55" s="14">
        <f t="shared" si="0"/>
        <v>0.004166666666666652</v>
      </c>
    </row>
    <row r="56" spans="1:11" ht="15.75">
      <c r="A56" s="1">
        <v>0.4583333333333333</v>
      </c>
      <c r="B56" s="2">
        <v>53</v>
      </c>
      <c r="C56" s="2">
        <v>1695</v>
      </c>
      <c r="D56" s="2">
        <v>3405</v>
      </c>
      <c r="E56" s="2">
        <v>3216</v>
      </c>
      <c r="F56" s="2">
        <v>3191</v>
      </c>
      <c r="G56" s="2">
        <v>3251</v>
      </c>
      <c r="H56" s="2">
        <v>1538</v>
      </c>
      <c r="I56" s="2">
        <v>3</v>
      </c>
      <c r="J56" s="2">
        <v>0</v>
      </c>
      <c r="K56" s="14">
        <f t="shared" si="0"/>
        <v>0.005555555555555536</v>
      </c>
    </row>
    <row r="57" spans="1:11" ht="15.75">
      <c r="A57" s="1">
        <v>0.4625</v>
      </c>
      <c r="B57" s="2">
        <v>54</v>
      </c>
      <c r="C57" s="2">
        <v>1566</v>
      </c>
      <c r="D57" s="2">
        <v>3289</v>
      </c>
      <c r="E57" s="2">
        <v>1696</v>
      </c>
      <c r="F57" s="2">
        <v>3374</v>
      </c>
      <c r="G57" s="2">
        <v>585</v>
      </c>
      <c r="H57" s="2">
        <v>3241</v>
      </c>
      <c r="I57" s="2">
        <v>4</v>
      </c>
      <c r="J57" s="2">
        <v>1</v>
      </c>
      <c r="K57" s="14">
        <f t="shared" si="0"/>
        <v>0.004166666666666707</v>
      </c>
    </row>
    <row r="58" spans="1:11" ht="15.75">
      <c r="A58" s="1">
        <v>0.47430555555555554</v>
      </c>
      <c r="B58" s="2">
        <v>55</v>
      </c>
      <c r="C58" s="2">
        <v>2594</v>
      </c>
      <c r="D58" s="2">
        <v>3334</v>
      </c>
      <c r="E58" s="2">
        <v>3239</v>
      </c>
      <c r="F58" s="2">
        <v>3253</v>
      </c>
      <c r="G58" s="2">
        <v>3225</v>
      </c>
      <c r="H58" s="2">
        <v>2226</v>
      </c>
      <c r="I58" s="2">
        <v>0</v>
      </c>
      <c r="J58" s="2">
        <v>1</v>
      </c>
      <c r="K58" s="14">
        <f t="shared" si="0"/>
        <v>0.011805555555555514</v>
      </c>
    </row>
    <row r="59" spans="1:12" ht="15.75">
      <c r="A59" s="1"/>
      <c r="B59" s="2"/>
      <c r="C59" s="2"/>
      <c r="D59" s="2"/>
      <c r="E59" s="2"/>
      <c r="F59" s="2"/>
      <c r="G59" t="s">
        <v>128</v>
      </c>
      <c r="I59">
        <f>SUM(I3:I58)</f>
        <v>117</v>
      </c>
      <c r="J59">
        <f>SUM(J3:J58)</f>
        <v>130</v>
      </c>
      <c r="K59" s="14"/>
      <c r="L59" s="14">
        <f>(SUM(K3:K58))/(B58-3)</f>
        <v>0.006290064102564104</v>
      </c>
    </row>
    <row r="60" spans="1:10" ht="15.75">
      <c r="A60" s="5"/>
      <c r="G60" t="s">
        <v>129</v>
      </c>
      <c r="J60">
        <f>(I59+J59)/(58-2)/2</f>
        <v>2.205357142857143</v>
      </c>
    </row>
    <row r="61" spans="1:11" ht="15.75" customHeight="1">
      <c r="A61" s="117" t="s">
        <v>3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</row>
    <row r="62" spans="1:11" ht="31.5">
      <c r="A62" s="3" t="s">
        <v>4</v>
      </c>
      <c r="B62" s="3" t="s">
        <v>5</v>
      </c>
      <c r="C62" s="3" t="s">
        <v>6</v>
      </c>
      <c r="D62" s="3" t="s">
        <v>7</v>
      </c>
      <c r="E62" s="3" t="s">
        <v>8</v>
      </c>
      <c r="F62" s="3" t="s">
        <v>9</v>
      </c>
      <c r="G62" s="3" t="s">
        <v>10</v>
      </c>
      <c r="H62" s="3" t="s">
        <v>11</v>
      </c>
      <c r="I62" s="3" t="s">
        <v>12</v>
      </c>
      <c r="J62" s="3" t="s">
        <v>13</v>
      </c>
      <c r="K62" s="3" t="s">
        <v>14</v>
      </c>
    </row>
    <row r="63" spans="1:11" ht="15.75">
      <c r="A63" s="1">
        <v>0.5465277777777778</v>
      </c>
      <c r="B63" s="4" t="s">
        <v>15</v>
      </c>
      <c r="C63" s="2">
        <v>1</v>
      </c>
      <c r="D63" s="2">
        <v>1538</v>
      </c>
      <c r="E63" s="2">
        <v>3241</v>
      </c>
      <c r="F63" s="2">
        <v>753</v>
      </c>
      <c r="G63" s="2">
        <v>3239</v>
      </c>
      <c r="H63" s="2">
        <v>3243</v>
      </c>
      <c r="I63" s="2">
        <v>1695</v>
      </c>
      <c r="J63" s="2">
        <v>7</v>
      </c>
      <c r="K63" s="2">
        <v>1</v>
      </c>
    </row>
    <row r="64" spans="1:11" ht="15.75">
      <c r="A64" s="1">
        <v>0.5534722222222223</v>
      </c>
      <c r="B64" s="4" t="s">
        <v>16</v>
      </c>
      <c r="C64" s="2">
        <v>2</v>
      </c>
      <c r="D64" s="2">
        <v>3230</v>
      </c>
      <c r="E64" s="2">
        <v>2484</v>
      </c>
      <c r="F64" s="2">
        <v>3251</v>
      </c>
      <c r="G64" s="2">
        <v>1566</v>
      </c>
      <c r="H64" s="2">
        <v>1569</v>
      </c>
      <c r="I64" s="2">
        <v>3289</v>
      </c>
      <c r="J64" s="2">
        <v>6</v>
      </c>
      <c r="K64" s="2">
        <v>5</v>
      </c>
    </row>
    <row r="65" spans="1:11" ht="15.75">
      <c r="A65" s="1">
        <v>0.5597222222222222</v>
      </c>
      <c r="B65" s="4" t="s">
        <v>17</v>
      </c>
      <c r="C65" s="2">
        <v>3</v>
      </c>
      <c r="D65" s="2">
        <v>2122</v>
      </c>
      <c r="E65" s="2">
        <v>3405</v>
      </c>
      <c r="F65" s="2">
        <v>1696</v>
      </c>
      <c r="G65" s="2">
        <v>2226</v>
      </c>
      <c r="H65" s="2">
        <v>585</v>
      </c>
      <c r="I65" s="2">
        <v>3006</v>
      </c>
      <c r="J65" s="2">
        <v>3</v>
      </c>
      <c r="K65" s="2">
        <v>2</v>
      </c>
    </row>
    <row r="66" spans="1:11" ht="15.75">
      <c r="A66" s="1">
        <v>0.5652777777777778</v>
      </c>
      <c r="B66" s="4" t="s">
        <v>18</v>
      </c>
      <c r="C66" s="2">
        <v>4</v>
      </c>
      <c r="D66" s="2">
        <v>2993</v>
      </c>
      <c r="E66" s="2">
        <v>3191</v>
      </c>
      <c r="F66" s="2">
        <v>3216</v>
      </c>
      <c r="G66" s="2">
        <v>3374</v>
      </c>
      <c r="H66" s="2">
        <v>1891</v>
      </c>
      <c r="I66" s="2">
        <v>1158</v>
      </c>
      <c r="J66" s="2">
        <v>4</v>
      </c>
      <c r="K66" s="2">
        <v>5</v>
      </c>
    </row>
    <row r="67" spans="1:11" ht="15.75">
      <c r="A67" s="1">
        <v>0.56875</v>
      </c>
      <c r="B67" s="4" t="s">
        <v>19</v>
      </c>
      <c r="C67" s="2">
        <v>5</v>
      </c>
      <c r="D67" s="2">
        <v>1538</v>
      </c>
      <c r="E67" s="2">
        <v>753</v>
      </c>
      <c r="F67" s="2">
        <v>3241</v>
      </c>
      <c r="G67" s="2">
        <v>3239</v>
      </c>
      <c r="H67" s="2">
        <v>1695</v>
      </c>
      <c r="I67" s="2">
        <v>3243</v>
      </c>
      <c r="J67" s="2">
        <v>6</v>
      </c>
      <c r="K67" s="2">
        <v>0</v>
      </c>
    </row>
    <row r="68" spans="1:11" ht="15.75">
      <c r="A68" s="1">
        <v>0.5743055555555555</v>
      </c>
      <c r="B68" s="4" t="s">
        <v>20</v>
      </c>
      <c r="C68" s="2">
        <v>6</v>
      </c>
      <c r="D68" s="2">
        <v>3251</v>
      </c>
      <c r="E68" s="2">
        <v>2484</v>
      </c>
      <c r="F68" s="2">
        <v>3230</v>
      </c>
      <c r="G68" s="2">
        <v>3289</v>
      </c>
      <c r="H68" s="2">
        <v>1566</v>
      </c>
      <c r="I68" s="2">
        <v>1569</v>
      </c>
      <c r="J68" s="2">
        <v>0</v>
      </c>
      <c r="K68" s="2">
        <v>1</v>
      </c>
    </row>
    <row r="69" spans="1:11" ht="15.75">
      <c r="A69" s="1">
        <v>0.5826388888888888</v>
      </c>
      <c r="B69" s="4" t="s">
        <v>21</v>
      </c>
      <c r="C69" s="2">
        <v>7</v>
      </c>
      <c r="D69" s="2">
        <v>1696</v>
      </c>
      <c r="E69" s="2">
        <v>3405</v>
      </c>
      <c r="F69" s="2">
        <v>2122</v>
      </c>
      <c r="G69" s="2">
        <v>2226</v>
      </c>
      <c r="H69" s="2">
        <v>3207</v>
      </c>
      <c r="I69" s="2">
        <v>3006</v>
      </c>
      <c r="J69" s="2">
        <v>6</v>
      </c>
      <c r="K69" s="2">
        <v>3</v>
      </c>
    </row>
    <row r="70" spans="1:11" ht="15.75">
      <c r="A70" s="1">
        <v>0.5888888888888889</v>
      </c>
      <c r="B70" s="4" t="s">
        <v>22</v>
      </c>
      <c r="C70" s="2">
        <v>8</v>
      </c>
      <c r="D70" s="2">
        <v>2993</v>
      </c>
      <c r="E70" s="2">
        <v>3216</v>
      </c>
      <c r="F70" s="2">
        <v>3191</v>
      </c>
      <c r="G70" s="2">
        <v>3374</v>
      </c>
      <c r="H70" s="2">
        <v>1158</v>
      </c>
      <c r="I70" s="2">
        <v>1891</v>
      </c>
      <c r="J70" s="2">
        <v>4</v>
      </c>
      <c r="K70" s="2">
        <v>3</v>
      </c>
    </row>
    <row r="71" spans="1:11" ht="15.75">
      <c r="A71" s="1">
        <v>0.5986111111111111</v>
      </c>
      <c r="B71" s="4" t="s">
        <v>31</v>
      </c>
      <c r="C71" s="2">
        <v>10</v>
      </c>
      <c r="D71" s="2">
        <v>2484</v>
      </c>
      <c r="E71" s="2">
        <v>3251</v>
      </c>
      <c r="F71" s="2">
        <v>3230</v>
      </c>
      <c r="G71" s="2">
        <v>1566</v>
      </c>
      <c r="H71" s="2">
        <v>1569</v>
      </c>
      <c r="I71" s="2">
        <v>3289</v>
      </c>
      <c r="J71" s="2">
        <v>3</v>
      </c>
      <c r="K71" s="2">
        <v>8</v>
      </c>
    </row>
    <row r="72" spans="1:11" ht="15.75">
      <c r="A72" s="1">
        <v>0.6027777777777777</v>
      </c>
      <c r="B72" s="4" t="s">
        <v>23</v>
      </c>
      <c r="C72" s="2">
        <v>12</v>
      </c>
      <c r="D72" s="2">
        <v>2993</v>
      </c>
      <c r="E72" s="2">
        <v>3191</v>
      </c>
      <c r="F72" s="2">
        <v>3216</v>
      </c>
      <c r="G72" s="2">
        <v>1891</v>
      </c>
      <c r="H72" s="2">
        <v>1158</v>
      </c>
      <c r="I72" s="2">
        <v>3374</v>
      </c>
      <c r="J72" s="2">
        <v>0</v>
      </c>
      <c r="K72" s="2">
        <v>8</v>
      </c>
    </row>
    <row r="73" spans="1:11" ht="15.75">
      <c r="A73" s="1">
        <v>0.611111111111111</v>
      </c>
      <c r="B73" s="4" t="s">
        <v>24</v>
      </c>
      <c r="C73" s="2">
        <v>13</v>
      </c>
      <c r="D73" s="2">
        <v>1538</v>
      </c>
      <c r="E73" s="2">
        <v>3241</v>
      </c>
      <c r="F73" s="2">
        <v>753</v>
      </c>
      <c r="G73" s="2">
        <v>3289</v>
      </c>
      <c r="H73" s="2">
        <v>1566</v>
      </c>
      <c r="I73" s="2">
        <v>1569</v>
      </c>
      <c r="J73" s="2">
        <v>6</v>
      </c>
      <c r="K73" s="2">
        <v>3</v>
      </c>
    </row>
    <row r="74" spans="1:11" ht="15.75">
      <c r="A74" s="1">
        <v>0.6159722222222223</v>
      </c>
      <c r="B74" s="4" t="s">
        <v>25</v>
      </c>
      <c r="C74" s="2">
        <v>14</v>
      </c>
      <c r="D74" s="2">
        <v>3405</v>
      </c>
      <c r="E74" s="2">
        <v>2122</v>
      </c>
      <c r="F74" s="2">
        <v>1696</v>
      </c>
      <c r="G74" s="2">
        <v>3374</v>
      </c>
      <c r="H74" s="2">
        <v>1891</v>
      </c>
      <c r="I74" s="2">
        <v>1158</v>
      </c>
      <c r="J74" s="2">
        <v>2</v>
      </c>
      <c r="K74" s="2">
        <v>6</v>
      </c>
    </row>
    <row r="75" spans="1:11" ht="15.75">
      <c r="A75" s="1">
        <v>0.6256944444444444</v>
      </c>
      <c r="B75" s="4" t="s">
        <v>26</v>
      </c>
      <c r="C75" s="2">
        <v>15</v>
      </c>
      <c r="D75" s="2">
        <v>1538</v>
      </c>
      <c r="E75" s="2">
        <v>753</v>
      </c>
      <c r="F75" s="2">
        <v>3241</v>
      </c>
      <c r="G75" s="2">
        <v>1569</v>
      </c>
      <c r="H75" s="2">
        <v>1566</v>
      </c>
      <c r="I75" s="2">
        <v>3289</v>
      </c>
      <c r="J75" s="2">
        <v>4</v>
      </c>
      <c r="K75" s="2">
        <v>1</v>
      </c>
    </row>
    <row r="76" spans="1:11" ht="15.75">
      <c r="A76" s="1">
        <v>0.6305555555555555</v>
      </c>
      <c r="B76" s="4" t="s">
        <v>27</v>
      </c>
      <c r="C76" s="2">
        <v>16</v>
      </c>
      <c r="D76" s="2">
        <v>1696</v>
      </c>
      <c r="E76" s="2">
        <v>2122</v>
      </c>
      <c r="F76" s="2">
        <v>3405</v>
      </c>
      <c r="G76" s="2">
        <v>1158</v>
      </c>
      <c r="H76" s="2">
        <v>1891</v>
      </c>
      <c r="I76" s="2">
        <v>3374</v>
      </c>
      <c r="J76" s="2">
        <v>4</v>
      </c>
      <c r="K76" s="2">
        <v>3</v>
      </c>
    </row>
    <row r="77" spans="1:11" ht="15.75">
      <c r="A77" s="1">
        <v>0.638888888888889</v>
      </c>
      <c r="B77" s="4" t="s">
        <v>28</v>
      </c>
      <c r="C77" s="2">
        <v>18</v>
      </c>
      <c r="D77" s="2">
        <v>1696</v>
      </c>
      <c r="E77" s="2">
        <v>3405</v>
      </c>
      <c r="F77" s="2">
        <v>2122</v>
      </c>
      <c r="G77" s="2">
        <v>1891</v>
      </c>
      <c r="H77" s="2">
        <v>3374</v>
      </c>
      <c r="I77" s="2">
        <v>1158</v>
      </c>
      <c r="J77" s="2">
        <v>3</v>
      </c>
      <c r="K77" s="2">
        <v>0</v>
      </c>
    </row>
    <row r="78" spans="1:11" ht="15.75">
      <c r="A78" s="1">
        <v>0.6777777777777777</v>
      </c>
      <c r="B78" s="4" t="s">
        <v>29</v>
      </c>
      <c r="C78" s="2">
        <v>19</v>
      </c>
      <c r="D78" s="2">
        <v>1538</v>
      </c>
      <c r="E78" s="2">
        <v>3241</v>
      </c>
      <c r="F78" s="2">
        <v>753</v>
      </c>
      <c r="G78" s="2">
        <v>3405</v>
      </c>
      <c r="H78" s="2">
        <v>2122</v>
      </c>
      <c r="I78" s="2">
        <v>1696</v>
      </c>
      <c r="J78" s="2">
        <v>2</v>
      </c>
      <c r="K78" s="2">
        <v>6</v>
      </c>
    </row>
    <row r="79" spans="1:11" ht="15.75">
      <c r="A79" s="1">
        <v>0.65625</v>
      </c>
      <c r="B79" s="4" t="s">
        <v>30</v>
      </c>
      <c r="C79" s="2">
        <v>20</v>
      </c>
      <c r="D79" s="2">
        <v>1538</v>
      </c>
      <c r="E79" s="2">
        <v>3241</v>
      </c>
      <c r="F79" s="2">
        <v>753</v>
      </c>
      <c r="G79" s="2">
        <v>1696</v>
      </c>
      <c r="H79" s="2">
        <v>3405</v>
      </c>
      <c r="I79" s="2">
        <v>2122</v>
      </c>
      <c r="J79" s="2">
        <v>4</v>
      </c>
      <c r="K79" s="2">
        <v>2</v>
      </c>
    </row>
    <row r="80" spans="1:11" ht="15.75">
      <c r="A80" s="1">
        <v>0.6659722222222222</v>
      </c>
      <c r="B80" s="4" t="s">
        <v>33</v>
      </c>
      <c r="C80" s="2">
        <v>21</v>
      </c>
      <c r="D80" s="2">
        <v>753</v>
      </c>
      <c r="E80" s="2">
        <v>3241</v>
      </c>
      <c r="F80" s="2">
        <v>1538</v>
      </c>
      <c r="G80" s="2">
        <v>1696</v>
      </c>
      <c r="H80" s="2">
        <v>3405</v>
      </c>
      <c r="I80" s="2">
        <v>2122</v>
      </c>
      <c r="J80" s="2">
        <v>3</v>
      </c>
      <c r="K80" s="2">
        <v>5</v>
      </c>
    </row>
    <row r="81" spans="8:11" ht="15.75">
      <c r="H81" t="s">
        <v>128</v>
      </c>
      <c r="J81">
        <f>SUM(J63:J80)</f>
        <v>67</v>
      </c>
      <c r="K81" s="32">
        <f>SUM(K63:K80)</f>
        <v>62</v>
      </c>
    </row>
    <row r="82" spans="8:11" ht="15.75">
      <c r="H82" t="s">
        <v>129</v>
      </c>
      <c r="K82">
        <f>(J81+K81)/(80-62)/2</f>
        <v>3.5833333333333335</v>
      </c>
    </row>
  </sheetData>
  <sheetProtection/>
  <mergeCells count="2">
    <mergeCell ref="A1:J1"/>
    <mergeCell ref="A61:K61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122"/>
  <sheetViews>
    <sheetView zoomScalePageLayoutView="0" workbookViewId="0" topLeftCell="A97">
      <selection activeCell="K100" sqref="K100"/>
    </sheetView>
  </sheetViews>
  <sheetFormatPr defaultColWidth="8.875" defaultRowHeight="15.75"/>
  <sheetData>
    <row r="1" spans="1:10" ht="15.75" customHeight="1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1" ht="31.5">
      <c r="A2" s="3" t="s">
        <v>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11" t="s">
        <v>39</v>
      </c>
    </row>
    <row r="3" spans="1:12" ht="15.75">
      <c r="A3" s="1">
        <v>0.4</v>
      </c>
      <c r="B3" s="2">
        <v>1</v>
      </c>
      <c r="C3" s="2">
        <v>1418</v>
      </c>
      <c r="D3" s="2">
        <v>3258</v>
      </c>
      <c r="E3" s="2">
        <v>2890</v>
      </c>
      <c r="F3" s="2">
        <v>1541</v>
      </c>
      <c r="G3" s="2">
        <v>975</v>
      </c>
      <c r="H3" s="2">
        <v>1522</v>
      </c>
      <c r="I3" s="2">
        <v>0</v>
      </c>
      <c r="J3" s="2">
        <v>4</v>
      </c>
      <c r="L3" t="s">
        <v>41</v>
      </c>
    </row>
    <row r="4" spans="1:11" ht="15.75">
      <c r="A4" s="1">
        <v>0.4055555555555555</v>
      </c>
      <c r="B4" s="2">
        <v>2</v>
      </c>
      <c r="C4" s="2">
        <v>2998</v>
      </c>
      <c r="D4" s="2">
        <v>3072</v>
      </c>
      <c r="E4" s="2">
        <v>2021</v>
      </c>
      <c r="F4" s="2">
        <v>3168</v>
      </c>
      <c r="G4" s="2">
        <v>612</v>
      </c>
      <c r="H4" s="2">
        <v>134</v>
      </c>
      <c r="I4" s="2">
        <v>2</v>
      </c>
      <c r="J4" s="2">
        <v>3</v>
      </c>
      <c r="K4" s="14">
        <f aca="true" t="shared" si="0" ref="K4:K67">A4-A3</f>
        <v>0.00555555555555548</v>
      </c>
    </row>
    <row r="5" spans="1:11" ht="15.75">
      <c r="A5" s="1">
        <v>0.41041666666666665</v>
      </c>
      <c r="B5" s="2">
        <v>3</v>
      </c>
      <c r="C5" s="2">
        <v>2186</v>
      </c>
      <c r="D5" s="2">
        <v>2028</v>
      </c>
      <c r="E5" s="2">
        <v>293</v>
      </c>
      <c r="F5" s="2">
        <v>2363</v>
      </c>
      <c r="G5" s="2">
        <v>540</v>
      </c>
      <c r="H5" s="2">
        <v>3359</v>
      </c>
      <c r="I5" s="2">
        <v>5</v>
      </c>
      <c r="J5" s="2">
        <v>2</v>
      </c>
      <c r="K5" s="14">
        <f t="shared" si="0"/>
        <v>0.004861111111111149</v>
      </c>
    </row>
    <row r="6" spans="1:11" ht="15.75">
      <c r="A6" s="1">
        <v>0.4159722222222222</v>
      </c>
      <c r="B6" s="2">
        <v>4</v>
      </c>
      <c r="C6" s="2">
        <v>1895</v>
      </c>
      <c r="D6" s="2">
        <v>1908</v>
      </c>
      <c r="E6" s="2">
        <v>384</v>
      </c>
      <c r="F6" s="2">
        <v>435</v>
      </c>
      <c r="G6" s="2">
        <v>3079</v>
      </c>
      <c r="H6" s="2">
        <v>977</v>
      </c>
      <c r="I6" s="2">
        <v>1</v>
      </c>
      <c r="J6" s="2">
        <v>0</v>
      </c>
      <c r="K6" s="14">
        <f t="shared" si="0"/>
        <v>0.005555555555555536</v>
      </c>
    </row>
    <row r="7" spans="1:11" ht="15.75">
      <c r="A7" s="1">
        <v>0.4201388888888889</v>
      </c>
      <c r="B7" s="2">
        <v>5</v>
      </c>
      <c r="C7" s="2">
        <v>1599</v>
      </c>
      <c r="D7" s="2">
        <v>620</v>
      </c>
      <c r="E7" s="2">
        <v>1033</v>
      </c>
      <c r="F7" s="2">
        <v>2434</v>
      </c>
      <c r="G7" s="2">
        <v>388</v>
      </c>
      <c r="H7" s="2">
        <v>1086</v>
      </c>
      <c r="I7" s="2">
        <v>6</v>
      </c>
      <c r="J7" s="2">
        <v>6</v>
      </c>
      <c r="K7" s="14">
        <f t="shared" si="0"/>
        <v>0.004166666666666707</v>
      </c>
    </row>
    <row r="8" spans="1:11" ht="15.75">
      <c r="A8" s="1">
        <v>0.4270833333333333</v>
      </c>
      <c r="B8" s="2">
        <v>6</v>
      </c>
      <c r="C8" s="2">
        <v>346</v>
      </c>
      <c r="D8" s="2">
        <v>1610</v>
      </c>
      <c r="E8" s="2">
        <v>3274</v>
      </c>
      <c r="F8" s="2">
        <v>1137</v>
      </c>
      <c r="G8" s="2">
        <v>2988</v>
      </c>
      <c r="H8" s="2">
        <v>1236</v>
      </c>
      <c r="I8" s="2">
        <v>4</v>
      </c>
      <c r="J8" s="2">
        <v>0</v>
      </c>
      <c r="K8" s="14">
        <f t="shared" si="0"/>
        <v>0.00694444444444442</v>
      </c>
    </row>
    <row r="9" spans="1:11" ht="15.75">
      <c r="A9" s="1">
        <v>0.4305555555555556</v>
      </c>
      <c r="B9" s="2">
        <v>7</v>
      </c>
      <c r="C9" s="2">
        <v>405</v>
      </c>
      <c r="D9" s="2">
        <v>1413</v>
      </c>
      <c r="E9" s="2">
        <v>1095</v>
      </c>
      <c r="F9" s="2">
        <v>611</v>
      </c>
      <c r="G9" s="2">
        <v>539</v>
      </c>
      <c r="H9" s="2">
        <v>2107</v>
      </c>
      <c r="I9" s="2">
        <v>0</v>
      </c>
      <c r="J9" s="2">
        <v>1</v>
      </c>
      <c r="K9" s="14">
        <f t="shared" si="0"/>
        <v>0.0034722222222222654</v>
      </c>
    </row>
    <row r="10" spans="1:11" ht="15.75">
      <c r="A10" s="1">
        <v>0.4368055555555555</v>
      </c>
      <c r="B10" s="2">
        <v>8</v>
      </c>
      <c r="C10" s="2">
        <v>75</v>
      </c>
      <c r="D10" s="2">
        <v>1731</v>
      </c>
      <c r="E10" s="2">
        <v>617</v>
      </c>
      <c r="F10" s="2">
        <v>422</v>
      </c>
      <c r="G10" s="2">
        <v>3136</v>
      </c>
      <c r="H10" s="2">
        <v>614</v>
      </c>
      <c r="I10" s="2">
        <v>5</v>
      </c>
      <c r="J10" s="2">
        <v>6</v>
      </c>
      <c r="K10" s="14">
        <f t="shared" si="0"/>
        <v>0.006249999999999922</v>
      </c>
    </row>
    <row r="11" spans="1:11" ht="15.75">
      <c r="A11" s="1">
        <v>0.44097222222222227</v>
      </c>
      <c r="B11" s="2">
        <v>9</v>
      </c>
      <c r="C11" s="2">
        <v>3361</v>
      </c>
      <c r="D11" s="2">
        <v>1655</v>
      </c>
      <c r="E11" s="2">
        <v>122</v>
      </c>
      <c r="F11" s="2">
        <v>2642</v>
      </c>
      <c r="G11" s="2">
        <v>339</v>
      </c>
      <c r="H11" s="2">
        <v>1793</v>
      </c>
      <c r="I11" s="2">
        <v>0</v>
      </c>
      <c r="J11" s="2">
        <v>2</v>
      </c>
      <c r="K11" s="14">
        <f t="shared" si="0"/>
        <v>0.004166666666666763</v>
      </c>
    </row>
    <row r="12" spans="1:11" ht="15.75">
      <c r="A12" s="1">
        <v>0.4458333333333333</v>
      </c>
      <c r="B12" s="2">
        <v>10</v>
      </c>
      <c r="C12" s="2">
        <v>619</v>
      </c>
      <c r="D12" s="2">
        <v>1676</v>
      </c>
      <c r="E12" s="2">
        <v>2402</v>
      </c>
      <c r="F12" s="2">
        <v>809</v>
      </c>
      <c r="G12" s="2">
        <v>1262</v>
      </c>
      <c r="H12" s="2">
        <v>2108</v>
      </c>
      <c r="I12" s="2">
        <v>5</v>
      </c>
      <c r="J12" s="2">
        <v>3</v>
      </c>
      <c r="K12" s="14">
        <f t="shared" si="0"/>
        <v>0.004861111111111038</v>
      </c>
    </row>
    <row r="13" spans="1:11" ht="15.75">
      <c r="A13" s="1">
        <v>0.4513888888888889</v>
      </c>
      <c r="B13" s="2">
        <v>11</v>
      </c>
      <c r="C13" s="2">
        <v>3143</v>
      </c>
      <c r="D13" s="2">
        <v>384</v>
      </c>
      <c r="E13" s="2">
        <v>540</v>
      </c>
      <c r="F13" s="2">
        <v>2106</v>
      </c>
      <c r="G13" s="2">
        <v>401</v>
      </c>
      <c r="H13" s="2">
        <v>1033</v>
      </c>
      <c r="I13" s="2">
        <v>0</v>
      </c>
      <c r="J13" s="2">
        <v>4</v>
      </c>
      <c r="K13" s="14">
        <f t="shared" si="0"/>
        <v>0.005555555555555591</v>
      </c>
    </row>
    <row r="14" spans="1:11" ht="15.75">
      <c r="A14" s="1">
        <v>0.4798611111111111</v>
      </c>
      <c r="B14" s="2">
        <v>12</v>
      </c>
      <c r="C14" s="2">
        <v>2434</v>
      </c>
      <c r="D14" s="2">
        <v>2988</v>
      </c>
      <c r="E14" s="2">
        <v>3168</v>
      </c>
      <c r="F14" s="2">
        <v>2890</v>
      </c>
      <c r="G14" s="2">
        <v>612</v>
      </c>
      <c r="H14" s="2">
        <v>2028</v>
      </c>
      <c r="I14" s="2">
        <v>0</v>
      </c>
      <c r="J14" s="2">
        <v>0</v>
      </c>
      <c r="K14" s="14">
        <f t="shared" si="0"/>
        <v>0.028472222222222232</v>
      </c>
    </row>
    <row r="15" spans="1:11" ht="15.75">
      <c r="A15" s="1">
        <v>0.4840277777777778</v>
      </c>
      <c r="B15" s="2">
        <v>13</v>
      </c>
      <c r="C15" s="2">
        <v>539</v>
      </c>
      <c r="D15" s="2">
        <v>3258</v>
      </c>
      <c r="E15" s="2">
        <v>1236</v>
      </c>
      <c r="F15" s="2">
        <v>3136</v>
      </c>
      <c r="G15" s="2">
        <v>3072</v>
      </c>
      <c r="H15" s="2">
        <v>435</v>
      </c>
      <c r="I15" s="2">
        <v>2</v>
      </c>
      <c r="J15" s="2">
        <v>4</v>
      </c>
      <c r="K15" s="14">
        <f t="shared" si="0"/>
        <v>0.004166666666666652</v>
      </c>
    </row>
    <row r="16" spans="1:11" ht="15.75">
      <c r="A16" s="1">
        <v>0.4895833333333333</v>
      </c>
      <c r="B16" s="2">
        <v>14</v>
      </c>
      <c r="C16" s="2">
        <v>346</v>
      </c>
      <c r="D16" s="2">
        <v>1095</v>
      </c>
      <c r="E16" s="2">
        <v>2363</v>
      </c>
      <c r="F16" s="2">
        <v>1413</v>
      </c>
      <c r="G16" s="2">
        <v>1731</v>
      </c>
      <c r="H16" s="2">
        <v>2642</v>
      </c>
      <c r="I16" s="2">
        <v>5</v>
      </c>
      <c r="J16" s="2">
        <v>0</v>
      </c>
      <c r="K16" s="14">
        <f t="shared" si="0"/>
        <v>0.005555555555555536</v>
      </c>
    </row>
    <row r="17" spans="1:11" ht="15.75">
      <c r="A17" s="1">
        <v>0.49375</v>
      </c>
      <c r="B17" s="2">
        <v>15</v>
      </c>
      <c r="C17" s="2">
        <v>3274</v>
      </c>
      <c r="D17" s="2">
        <v>975</v>
      </c>
      <c r="E17" s="2">
        <v>1676</v>
      </c>
      <c r="F17" s="2">
        <v>619</v>
      </c>
      <c r="G17" s="2">
        <v>1086</v>
      </c>
      <c r="H17" s="2">
        <v>614</v>
      </c>
      <c r="I17" s="2">
        <v>8</v>
      </c>
      <c r="J17" s="2">
        <v>5</v>
      </c>
      <c r="K17" s="14">
        <f t="shared" si="0"/>
        <v>0.004166666666666707</v>
      </c>
    </row>
    <row r="18" spans="1:11" ht="15.75">
      <c r="A18" s="1">
        <v>0.4993055555555555</v>
      </c>
      <c r="B18" s="2">
        <v>16</v>
      </c>
      <c r="C18" s="2">
        <v>1895</v>
      </c>
      <c r="D18" s="2">
        <v>1522</v>
      </c>
      <c r="E18" s="2">
        <v>2106</v>
      </c>
      <c r="F18" s="2">
        <v>1610</v>
      </c>
      <c r="G18" s="2">
        <v>1262</v>
      </c>
      <c r="H18" s="2">
        <v>422</v>
      </c>
      <c r="I18" s="2">
        <v>2</v>
      </c>
      <c r="J18" s="2">
        <v>5</v>
      </c>
      <c r="K18" s="14">
        <f t="shared" si="0"/>
        <v>0.00555555555555548</v>
      </c>
    </row>
    <row r="19" spans="1:11" ht="15.75">
      <c r="A19" s="1">
        <v>0.5055555555555555</v>
      </c>
      <c r="B19" s="2">
        <v>17</v>
      </c>
      <c r="C19" s="2">
        <v>1418</v>
      </c>
      <c r="D19" s="2">
        <v>2108</v>
      </c>
      <c r="E19" s="2">
        <v>75</v>
      </c>
      <c r="F19" s="2">
        <v>2021</v>
      </c>
      <c r="G19" s="2">
        <v>620</v>
      </c>
      <c r="H19" s="2">
        <v>1908</v>
      </c>
      <c r="I19" s="2">
        <v>0</v>
      </c>
      <c r="J19" s="2">
        <v>0</v>
      </c>
      <c r="K19" s="14">
        <f t="shared" si="0"/>
        <v>0.006250000000000033</v>
      </c>
    </row>
    <row r="20" spans="1:11" ht="15.75">
      <c r="A20" s="1">
        <v>0.5097222222222222</v>
      </c>
      <c r="B20" s="2">
        <v>18</v>
      </c>
      <c r="C20" s="2">
        <v>3143</v>
      </c>
      <c r="D20" s="2">
        <v>1541</v>
      </c>
      <c r="E20" s="2">
        <v>3359</v>
      </c>
      <c r="F20" s="2">
        <v>2107</v>
      </c>
      <c r="G20" s="2">
        <v>2998</v>
      </c>
      <c r="H20" s="2">
        <v>3361</v>
      </c>
      <c r="I20" s="2">
        <v>1</v>
      </c>
      <c r="J20" s="2">
        <v>0</v>
      </c>
      <c r="K20" s="14">
        <f t="shared" si="0"/>
        <v>0.004166666666666652</v>
      </c>
    </row>
    <row r="21" spans="1:11" ht="15.75">
      <c r="A21" s="1">
        <v>0.513888888888889</v>
      </c>
      <c r="B21" s="2">
        <v>19</v>
      </c>
      <c r="C21" s="2">
        <v>3079</v>
      </c>
      <c r="D21" s="2">
        <v>293</v>
      </c>
      <c r="E21" s="2">
        <v>401</v>
      </c>
      <c r="F21" s="2">
        <v>1137</v>
      </c>
      <c r="G21" s="2">
        <v>339</v>
      </c>
      <c r="H21" s="2">
        <v>405</v>
      </c>
      <c r="I21" s="2">
        <v>0</v>
      </c>
      <c r="J21" s="2">
        <v>5</v>
      </c>
      <c r="K21" s="14">
        <f t="shared" si="0"/>
        <v>0.004166666666666763</v>
      </c>
    </row>
    <row r="22" spans="1:11" ht="15.75">
      <c r="A22" s="1">
        <v>0.5208333333333334</v>
      </c>
      <c r="B22" s="2">
        <v>20</v>
      </c>
      <c r="C22" s="2">
        <v>388</v>
      </c>
      <c r="D22" s="2">
        <v>977</v>
      </c>
      <c r="E22" s="2">
        <v>809</v>
      </c>
      <c r="F22" s="2">
        <v>134</v>
      </c>
      <c r="G22" s="2">
        <v>617</v>
      </c>
      <c r="H22" s="2">
        <v>1793</v>
      </c>
      <c r="I22" s="2">
        <v>3</v>
      </c>
      <c r="J22" s="2">
        <v>5</v>
      </c>
      <c r="K22" s="14">
        <f t="shared" si="0"/>
        <v>0.00694444444444442</v>
      </c>
    </row>
    <row r="23" spans="1:11" ht="15.75">
      <c r="A23" s="1">
        <v>0.5263888888888889</v>
      </c>
      <c r="B23" s="2">
        <v>21</v>
      </c>
      <c r="C23" s="2">
        <v>611</v>
      </c>
      <c r="D23" s="2">
        <v>122</v>
      </c>
      <c r="E23" s="2">
        <v>2186</v>
      </c>
      <c r="F23" s="2">
        <v>2402</v>
      </c>
      <c r="G23" s="2">
        <v>1655</v>
      </c>
      <c r="H23" s="2">
        <v>1599</v>
      </c>
      <c r="I23" s="2">
        <v>2</v>
      </c>
      <c r="J23" s="2">
        <v>0</v>
      </c>
      <c r="K23" s="14">
        <f t="shared" si="0"/>
        <v>0.005555555555555536</v>
      </c>
    </row>
    <row r="24" spans="1:11" ht="15.75">
      <c r="A24" s="1">
        <v>0.5319444444444444</v>
      </c>
      <c r="B24" s="2">
        <v>22</v>
      </c>
      <c r="C24" s="2">
        <v>3136</v>
      </c>
      <c r="D24" s="2">
        <v>975</v>
      </c>
      <c r="E24" s="2">
        <v>1731</v>
      </c>
      <c r="F24" s="2">
        <v>1033</v>
      </c>
      <c r="G24" s="2">
        <v>435</v>
      </c>
      <c r="H24" s="2">
        <v>1413</v>
      </c>
      <c r="I24" s="2">
        <v>9</v>
      </c>
      <c r="J24" s="2">
        <v>1</v>
      </c>
      <c r="K24" s="14">
        <f t="shared" si="0"/>
        <v>0.005555555555555536</v>
      </c>
    </row>
    <row r="25" spans="1:11" ht="15.75">
      <c r="A25" s="1">
        <v>0.5361111111111111</v>
      </c>
      <c r="B25" s="2">
        <v>23</v>
      </c>
      <c r="C25" s="2">
        <v>2028</v>
      </c>
      <c r="D25" s="2">
        <v>3361</v>
      </c>
      <c r="E25" s="2">
        <v>1908</v>
      </c>
      <c r="F25" s="2">
        <v>1522</v>
      </c>
      <c r="G25" s="2">
        <v>346</v>
      </c>
      <c r="H25" s="2">
        <v>1676</v>
      </c>
      <c r="I25" s="2">
        <v>0</v>
      </c>
      <c r="J25" s="2">
        <v>9</v>
      </c>
      <c r="K25" s="14">
        <f t="shared" si="0"/>
        <v>0.004166666666666652</v>
      </c>
    </row>
    <row r="26" spans="1:11" ht="15.75">
      <c r="A26" s="1">
        <v>0.5409722222222222</v>
      </c>
      <c r="B26" s="2">
        <v>24</v>
      </c>
      <c r="C26" s="2">
        <v>539</v>
      </c>
      <c r="D26" s="2">
        <v>384</v>
      </c>
      <c r="E26" s="2">
        <v>3359</v>
      </c>
      <c r="F26" s="2">
        <v>1418</v>
      </c>
      <c r="G26" s="2">
        <v>612</v>
      </c>
      <c r="H26" s="2">
        <v>3274</v>
      </c>
      <c r="I26" s="2">
        <v>0</v>
      </c>
      <c r="J26" s="2">
        <v>5</v>
      </c>
      <c r="K26" s="14">
        <f t="shared" si="0"/>
        <v>0.004861111111111094</v>
      </c>
    </row>
    <row r="27" spans="1:11" ht="15.75">
      <c r="A27" s="1">
        <v>0.545138888888889</v>
      </c>
      <c r="B27" s="2">
        <v>25</v>
      </c>
      <c r="C27" s="2">
        <v>2108</v>
      </c>
      <c r="D27" s="2">
        <v>2998</v>
      </c>
      <c r="E27" s="2">
        <v>405</v>
      </c>
      <c r="F27" s="2">
        <v>2363</v>
      </c>
      <c r="G27" s="2">
        <v>1086</v>
      </c>
      <c r="H27" s="2">
        <v>422</v>
      </c>
      <c r="I27" s="2">
        <v>0</v>
      </c>
      <c r="J27" s="2">
        <v>4</v>
      </c>
      <c r="K27" s="14">
        <f t="shared" si="0"/>
        <v>0.004166666666666763</v>
      </c>
    </row>
    <row r="28" spans="1:11" ht="15.75">
      <c r="A28" s="1">
        <v>0.5527777777777778</v>
      </c>
      <c r="B28" s="2">
        <v>26</v>
      </c>
      <c r="C28" s="2">
        <v>3079</v>
      </c>
      <c r="D28" s="2">
        <v>617</v>
      </c>
      <c r="E28" s="2">
        <v>2434</v>
      </c>
      <c r="F28" s="2">
        <v>611</v>
      </c>
      <c r="G28" s="2">
        <v>2402</v>
      </c>
      <c r="H28" s="2">
        <v>2106</v>
      </c>
      <c r="I28" s="2">
        <v>1</v>
      </c>
      <c r="J28" s="2">
        <v>3</v>
      </c>
      <c r="K28" s="14">
        <f t="shared" si="0"/>
        <v>0.007638888888888862</v>
      </c>
    </row>
    <row r="29" spans="1:11" ht="15.75">
      <c r="A29" s="1">
        <v>0.5583333333333333</v>
      </c>
      <c r="B29" s="2">
        <v>27</v>
      </c>
      <c r="C29" s="2">
        <v>1655</v>
      </c>
      <c r="D29" s="2">
        <v>809</v>
      </c>
      <c r="E29" s="2">
        <v>1137</v>
      </c>
      <c r="F29" s="2">
        <v>540</v>
      </c>
      <c r="G29" s="2">
        <v>1095</v>
      </c>
      <c r="H29" s="2">
        <v>2021</v>
      </c>
      <c r="I29" s="2">
        <v>3</v>
      </c>
      <c r="J29" s="2">
        <v>0</v>
      </c>
      <c r="K29" s="14">
        <f t="shared" si="0"/>
        <v>0.005555555555555536</v>
      </c>
    </row>
    <row r="30" spans="1:11" ht="15.75">
      <c r="A30" s="1">
        <v>0.5652777777777778</v>
      </c>
      <c r="B30" s="2">
        <v>28</v>
      </c>
      <c r="C30" s="2">
        <v>75</v>
      </c>
      <c r="D30" s="2">
        <v>3143</v>
      </c>
      <c r="E30" s="2">
        <v>1262</v>
      </c>
      <c r="F30" s="2">
        <v>388</v>
      </c>
      <c r="G30" s="2">
        <v>2988</v>
      </c>
      <c r="H30" s="2">
        <v>2186</v>
      </c>
      <c r="I30" s="2">
        <v>1</v>
      </c>
      <c r="J30" s="2">
        <v>1</v>
      </c>
      <c r="K30" s="14">
        <f t="shared" si="0"/>
        <v>0.00694444444444442</v>
      </c>
    </row>
    <row r="31" spans="1:11" ht="15.75">
      <c r="A31" s="1">
        <v>0.5708333333333333</v>
      </c>
      <c r="B31" s="2">
        <v>29</v>
      </c>
      <c r="C31" s="2">
        <v>1793</v>
      </c>
      <c r="D31" s="2">
        <v>3072</v>
      </c>
      <c r="E31" s="2">
        <v>2107</v>
      </c>
      <c r="F31" s="2">
        <v>620</v>
      </c>
      <c r="G31" s="2">
        <v>1895</v>
      </c>
      <c r="H31" s="2">
        <v>2890</v>
      </c>
      <c r="I31" s="2">
        <v>1</v>
      </c>
      <c r="J31" s="2">
        <v>5</v>
      </c>
      <c r="K31" s="14">
        <f t="shared" si="0"/>
        <v>0.005555555555555536</v>
      </c>
    </row>
    <row r="32" spans="1:11" ht="15.75">
      <c r="A32" s="1">
        <v>0.5819444444444445</v>
      </c>
      <c r="B32" s="2">
        <v>30</v>
      </c>
      <c r="C32" s="2">
        <v>614</v>
      </c>
      <c r="D32" s="2">
        <v>1541</v>
      </c>
      <c r="E32" s="2">
        <v>1236</v>
      </c>
      <c r="F32" s="2">
        <v>1599</v>
      </c>
      <c r="G32" s="2">
        <v>339</v>
      </c>
      <c r="H32" s="2">
        <v>134</v>
      </c>
      <c r="I32" s="2">
        <v>1</v>
      </c>
      <c r="J32" s="2">
        <v>2</v>
      </c>
      <c r="K32" s="14">
        <f t="shared" si="0"/>
        <v>0.011111111111111183</v>
      </c>
    </row>
    <row r="33" spans="1:11" ht="15.75">
      <c r="A33" s="1">
        <v>0.5868055555555556</v>
      </c>
      <c r="B33" s="2">
        <v>31</v>
      </c>
      <c r="C33" s="2">
        <v>619</v>
      </c>
      <c r="D33" s="2">
        <v>3258</v>
      </c>
      <c r="E33" s="2">
        <v>3168</v>
      </c>
      <c r="F33" s="2">
        <v>293</v>
      </c>
      <c r="G33" s="2">
        <v>122</v>
      </c>
      <c r="H33" s="2">
        <v>977</v>
      </c>
      <c r="I33" s="2">
        <v>0</v>
      </c>
      <c r="J33" s="2">
        <v>5</v>
      </c>
      <c r="K33" s="14">
        <f t="shared" si="0"/>
        <v>0.004861111111111094</v>
      </c>
    </row>
    <row r="34" spans="1:11" ht="15.75">
      <c r="A34" s="1">
        <v>0.5909722222222222</v>
      </c>
      <c r="B34" s="2">
        <v>32</v>
      </c>
      <c r="C34" s="2">
        <v>1610</v>
      </c>
      <c r="D34" s="2">
        <v>2642</v>
      </c>
      <c r="E34" s="2">
        <v>3136</v>
      </c>
      <c r="F34" s="2">
        <v>401</v>
      </c>
      <c r="G34" s="2">
        <v>2434</v>
      </c>
      <c r="H34" s="2">
        <v>1908</v>
      </c>
      <c r="I34" s="2">
        <v>3</v>
      </c>
      <c r="J34" s="2">
        <v>0</v>
      </c>
      <c r="K34" s="14">
        <f t="shared" si="0"/>
        <v>0.004166666666666652</v>
      </c>
    </row>
    <row r="35" spans="1:11" ht="15.75">
      <c r="A35" s="1">
        <v>0.5958333333333333</v>
      </c>
      <c r="B35" s="2">
        <v>33</v>
      </c>
      <c r="C35" s="2">
        <v>435</v>
      </c>
      <c r="D35" s="2">
        <v>612</v>
      </c>
      <c r="E35" s="2">
        <v>1522</v>
      </c>
      <c r="F35" s="2">
        <v>1095</v>
      </c>
      <c r="G35" s="2">
        <v>388</v>
      </c>
      <c r="H35" s="2">
        <v>3143</v>
      </c>
      <c r="I35" s="2">
        <v>2</v>
      </c>
      <c r="J35" s="2">
        <v>0</v>
      </c>
      <c r="K35" s="14">
        <f t="shared" si="0"/>
        <v>0.004861111111111094</v>
      </c>
    </row>
    <row r="36" spans="1:11" ht="15.75">
      <c r="A36" s="1">
        <v>0.6</v>
      </c>
      <c r="B36" s="2">
        <v>34</v>
      </c>
      <c r="C36" s="2">
        <v>2108</v>
      </c>
      <c r="D36" s="2">
        <v>1655</v>
      </c>
      <c r="E36" s="2">
        <v>2988</v>
      </c>
      <c r="F36" s="2">
        <v>3072</v>
      </c>
      <c r="G36" s="2">
        <v>539</v>
      </c>
      <c r="H36" s="2">
        <v>975</v>
      </c>
      <c r="I36" s="2">
        <v>1</v>
      </c>
      <c r="J36" s="2">
        <v>2</v>
      </c>
      <c r="K36" s="14">
        <f t="shared" si="0"/>
        <v>0.004166666666666652</v>
      </c>
    </row>
    <row r="37" spans="1:11" ht="15.75">
      <c r="A37" s="1">
        <v>0.6055555555555555</v>
      </c>
      <c r="B37" s="2">
        <v>35</v>
      </c>
      <c r="C37" s="2">
        <v>2021</v>
      </c>
      <c r="D37" s="2">
        <v>614</v>
      </c>
      <c r="E37" s="2">
        <v>2402</v>
      </c>
      <c r="F37" s="2">
        <v>405</v>
      </c>
      <c r="G37" s="2">
        <v>1793</v>
      </c>
      <c r="H37" s="2">
        <v>1033</v>
      </c>
      <c r="I37" s="2">
        <v>4</v>
      </c>
      <c r="J37" s="2">
        <v>4</v>
      </c>
      <c r="K37" s="14">
        <f t="shared" si="0"/>
        <v>0.005555555555555536</v>
      </c>
    </row>
    <row r="38" spans="1:11" ht="15.75">
      <c r="A38" s="1">
        <v>0.611111111111111</v>
      </c>
      <c r="B38" s="2">
        <v>36</v>
      </c>
      <c r="C38" s="2">
        <v>346</v>
      </c>
      <c r="D38" s="2">
        <v>2186</v>
      </c>
      <c r="E38" s="2">
        <v>384</v>
      </c>
      <c r="F38" s="2">
        <v>422</v>
      </c>
      <c r="G38" s="2">
        <v>134</v>
      </c>
      <c r="H38" s="2">
        <v>3258</v>
      </c>
      <c r="I38" s="2">
        <v>6</v>
      </c>
      <c r="J38" s="2">
        <v>7</v>
      </c>
      <c r="K38" s="14">
        <f t="shared" si="0"/>
        <v>0.005555555555555536</v>
      </c>
    </row>
    <row r="39" spans="1:11" ht="15.75">
      <c r="A39" s="1">
        <v>0.6159722222222223</v>
      </c>
      <c r="B39" s="2">
        <v>37</v>
      </c>
      <c r="C39" s="2">
        <v>3361</v>
      </c>
      <c r="D39" s="2">
        <v>1895</v>
      </c>
      <c r="E39" s="2">
        <v>809</v>
      </c>
      <c r="F39" s="2">
        <v>1731</v>
      </c>
      <c r="G39" s="2">
        <v>1236</v>
      </c>
      <c r="H39" s="2">
        <v>2028</v>
      </c>
      <c r="I39" s="2">
        <v>3</v>
      </c>
      <c r="J39" s="2">
        <v>2</v>
      </c>
      <c r="K39" s="14">
        <f t="shared" si="0"/>
        <v>0.004861111111111205</v>
      </c>
    </row>
    <row r="40" spans="1:11" ht="15.75">
      <c r="A40" s="1">
        <v>0.6270833333333333</v>
      </c>
      <c r="B40" s="2">
        <v>38</v>
      </c>
      <c r="C40" s="2">
        <v>1599</v>
      </c>
      <c r="D40" s="2">
        <v>617</v>
      </c>
      <c r="E40" s="2">
        <v>3359</v>
      </c>
      <c r="F40" s="2">
        <v>3079</v>
      </c>
      <c r="G40" s="2">
        <v>2642</v>
      </c>
      <c r="H40" s="2">
        <v>619</v>
      </c>
      <c r="I40" s="2">
        <v>4</v>
      </c>
      <c r="J40" s="2">
        <v>0</v>
      </c>
      <c r="K40" s="14">
        <f t="shared" si="0"/>
        <v>0.011111111111111072</v>
      </c>
    </row>
    <row r="41" spans="1:11" ht="15.75">
      <c r="A41" s="1">
        <v>0.6319444444444444</v>
      </c>
      <c r="B41" s="2">
        <v>39</v>
      </c>
      <c r="C41" s="2">
        <v>401</v>
      </c>
      <c r="D41" s="2">
        <v>620</v>
      </c>
      <c r="E41" s="2">
        <v>2363</v>
      </c>
      <c r="F41" s="2">
        <v>3168</v>
      </c>
      <c r="G41" s="2">
        <v>3274</v>
      </c>
      <c r="H41" s="2">
        <v>1541</v>
      </c>
      <c r="I41" s="2">
        <v>8</v>
      </c>
      <c r="J41" s="2">
        <v>0</v>
      </c>
      <c r="K41" s="14">
        <f t="shared" si="0"/>
        <v>0.004861111111111094</v>
      </c>
    </row>
    <row r="42" spans="1:11" ht="15.75">
      <c r="A42" s="1">
        <v>0.6375</v>
      </c>
      <c r="B42" s="2">
        <v>40</v>
      </c>
      <c r="C42" s="2">
        <v>293</v>
      </c>
      <c r="D42" s="2">
        <v>1418</v>
      </c>
      <c r="E42" s="2">
        <v>2107</v>
      </c>
      <c r="F42" s="2">
        <v>1610</v>
      </c>
      <c r="G42" s="2">
        <v>1086</v>
      </c>
      <c r="H42" s="2">
        <v>977</v>
      </c>
      <c r="I42" s="2">
        <v>3</v>
      </c>
      <c r="J42" s="2">
        <v>3</v>
      </c>
      <c r="K42" s="14">
        <f t="shared" si="0"/>
        <v>0.005555555555555536</v>
      </c>
    </row>
    <row r="43" spans="1:11" ht="15.75">
      <c r="A43" s="1">
        <v>0.6458333333333334</v>
      </c>
      <c r="B43" s="2">
        <v>41</v>
      </c>
      <c r="C43" s="2">
        <v>1137</v>
      </c>
      <c r="D43" s="2">
        <v>1413</v>
      </c>
      <c r="E43" s="2">
        <v>122</v>
      </c>
      <c r="F43" s="2">
        <v>1262</v>
      </c>
      <c r="G43" s="2">
        <v>2106</v>
      </c>
      <c r="H43" s="2">
        <v>1676</v>
      </c>
      <c r="I43" s="2">
        <v>1</v>
      </c>
      <c r="J43" s="2">
        <v>10</v>
      </c>
      <c r="K43" s="14">
        <f t="shared" si="0"/>
        <v>0.008333333333333415</v>
      </c>
    </row>
    <row r="44" spans="1:11" ht="15.75">
      <c r="A44" s="1">
        <v>0.6506944444444445</v>
      </c>
      <c r="B44" s="2">
        <v>42</v>
      </c>
      <c r="C44" s="2">
        <v>339</v>
      </c>
      <c r="D44" s="2">
        <v>540</v>
      </c>
      <c r="E44" s="2">
        <v>75</v>
      </c>
      <c r="F44" s="2">
        <v>2890</v>
      </c>
      <c r="G44" s="2">
        <v>2998</v>
      </c>
      <c r="H44" s="2">
        <v>611</v>
      </c>
      <c r="I44" s="2">
        <v>4</v>
      </c>
      <c r="J44" s="2">
        <v>0</v>
      </c>
      <c r="K44" s="14">
        <f t="shared" si="0"/>
        <v>0.004861111111111094</v>
      </c>
    </row>
    <row r="45" spans="1:11" ht="15.75">
      <c r="A45" s="1">
        <v>0.65625</v>
      </c>
      <c r="B45" s="2">
        <v>43</v>
      </c>
      <c r="C45" s="2">
        <v>1908</v>
      </c>
      <c r="D45" s="2">
        <v>2988</v>
      </c>
      <c r="E45" s="2">
        <v>1095</v>
      </c>
      <c r="F45" s="2">
        <v>619</v>
      </c>
      <c r="G45" s="2">
        <v>1599</v>
      </c>
      <c r="H45" s="2">
        <v>3361</v>
      </c>
      <c r="I45" s="2">
        <v>0</v>
      </c>
      <c r="J45" s="2">
        <v>0</v>
      </c>
      <c r="K45" s="14">
        <f t="shared" si="0"/>
        <v>0.005555555555555536</v>
      </c>
    </row>
    <row r="46" spans="1:11" ht="15.75">
      <c r="A46" s="1">
        <v>0.6611111111111111</v>
      </c>
      <c r="B46" s="2">
        <v>44</v>
      </c>
      <c r="C46" s="2">
        <v>2642</v>
      </c>
      <c r="D46" s="2">
        <v>405</v>
      </c>
      <c r="E46" s="2">
        <v>3274</v>
      </c>
      <c r="F46" s="2">
        <v>3072</v>
      </c>
      <c r="G46" s="2">
        <v>2028</v>
      </c>
      <c r="H46" s="2">
        <v>388</v>
      </c>
      <c r="I46" s="2">
        <v>0</v>
      </c>
      <c r="J46" s="2">
        <v>1</v>
      </c>
      <c r="K46" s="14">
        <f t="shared" si="0"/>
        <v>0.004861111111111094</v>
      </c>
    </row>
    <row r="47" spans="1:11" ht="15.75">
      <c r="A47" s="1">
        <v>0.6659722222222222</v>
      </c>
      <c r="B47" s="2">
        <v>45</v>
      </c>
      <c r="C47" s="2">
        <v>401</v>
      </c>
      <c r="D47" s="2">
        <v>2108</v>
      </c>
      <c r="E47" s="2">
        <v>612</v>
      </c>
      <c r="F47" s="2">
        <v>346</v>
      </c>
      <c r="G47" s="2">
        <v>977</v>
      </c>
      <c r="H47" s="2">
        <v>614</v>
      </c>
      <c r="I47" s="2">
        <v>2</v>
      </c>
      <c r="J47" s="2">
        <v>4</v>
      </c>
      <c r="K47" s="14">
        <f t="shared" si="0"/>
        <v>0.004861111111111094</v>
      </c>
    </row>
    <row r="48" spans="1:11" ht="15.75">
      <c r="A48" s="1">
        <v>0.6736111111111112</v>
      </c>
      <c r="B48" s="2">
        <v>46</v>
      </c>
      <c r="C48" s="2">
        <v>2434</v>
      </c>
      <c r="D48" s="2">
        <v>1418</v>
      </c>
      <c r="E48" s="2">
        <v>1541</v>
      </c>
      <c r="F48" s="2">
        <v>1655</v>
      </c>
      <c r="G48" s="2">
        <v>1413</v>
      </c>
      <c r="H48" s="2">
        <v>1895</v>
      </c>
      <c r="I48" s="2">
        <v>0</v>
      </c>
      <c r="J48" s="2">
        <v>3</v>
      </c>
      <c r="K48" s="14">
        <f t="shared" si="0"/>
        <v>0.007638888888888973</v>
      </c>
    </row>
    <row r="49" spans="1:11" ht="15.75">
      <c r="A49" s="1">
        <v>0.68125</v>
      </c>
      <c r="B49" s="2">
        <v>47</v>
      </c>
      <c r="C49" s="2">
        <v>2402</v>
      </c>
      <c r="D49" s="2">
        <v>620</v>
      </c>
      <c r="E49" s="2">
        <v>975</v>
      </c>
      <c r="F49" s="2">
        <v>3136</v>
      </c>
      <c r="G49" s="2">
        <v>540</v>
      </c>
      <c r="H49" s="2">
        <v>293</v>
      </c>
      <c r="I49" s="2">
        <v>6</v>
      </c>
      <c r="J49" s="2">
        <v>7</v>
      </c>
      <c r="K49" s="14">
        <f t="shared" si="0"/>
        <v>0.007638888888888862</v>
      </c>
    </row>
    <row r="50" spans="1:11" ht="15.75">
      <c r="A50" s="1">
        <v>0.6868055555555556</v>
      </c>
      <c r="B50" s="2">
        <v>48</v>
      </c>
      <c r="C50" s="2">
        <v>1033</v>
      </c>
      <c r="D50" s="2">
        <v>1610</v>
      </c>
      <c r="E50" s="2">
        <v>3258</v>
      </c>
      <c r="F50" s="2">
        <v>617</v>
      </c>
      <c r="G50" s="2">
        <v>1676</v>
      </c>
      <c r="H50" s="2">
        <v>2363</v>
      </c>
      <c r="I50" s="2">
        <v>0</v>
      </c>
      <c r="J50" s="2">
        <v>7</v>
      </c>
      <c r="K50" s="14">
        <f t="shared" si="0"/>
        <v>0.005555555555555536</v>
      </c>
    </row>
    <row r="51" spans="1:11" ht="15.75">
      <c r="A51" s="1">
        <v>0.6916666666666668</v>
      </c>
      <c r="B51" s="2">
        <v>49</v>
      </c>
      <c r="C51" s="2">
        <v>2021</v>
      </c>
      <c r="D51" s="2">
        <v>339</v>
      </c>
      <c r="E51" s="2">
        <v>2106</v>
      </c>
      <c r="F51" s="2">
        <v>2107</v>
      </c>
      <c r="G51" s="2">
        <v>435</v>
      </c>
      <c r="H51" s="2">
        <v>2186</v>
      </c>
      <c r="I51" s="2">
        <v>5</v>
      </c>
      <c r="J51" s="2">
        <v>0</v>
      </c>
      <c r="K51" s="14">
        <f t="shared" si="0"/>
        <v>0.004861111111111205</v>
      </c>
    </row>
    <row r="52" spans="1:11" ht="15.75">
      <c r="A52" s="1">
        <v>0.7</v>
      </c>
      <c r="B52" s="2">
        <v>50</v>
      </c>
      <c r="C52" s="2">
        <v>1731</v>
      </c>
      <c r="D52" s="2">
        <v>134</v>
      </c>
      <c r="E52" s="2">
        <v>1086</v>
      </c>
      <c r="F52" s="2">
        <v>2890</v>
      </c>
      <c r="G52" s="2">
        <v>3143</v>
      </c>
      <c r="H52" s="2">
        <v>1137</v>
      </c>
      <c r="I52" s="2">
        <v>8</v>
      </c>
      <c r="J52" s="2">
        <v>1</v>
      </c>
      <c r="K52" s="14">
        <f t="shared" si="0"/>
        <v>0.008333333333333193</v>
      </c>
    </row>
    <row r="53" spans="1:11" ht="15.75">
      <c r="A53" s="1">
        <v>0.7083333333333334</v>
      </c>
      <c r="B53" s="2">
        <v>51</v>
      </c>
      <c r="C53" s="2">
        <v>809</v>
      </c>
      <c r="D53" s="2">
        <v>1522</v>
      </c>
      <c r="E53" s="2">
        <v>539</v>
      </c>
      <c r="F53" s="2">
        <v>122</v>
      </c>
      <c r="G53" s="2">
        <v>75</v>
      </c>
      <c r="H53" s="2">
        <v>384</v>
      </c>
      <c r="I53" s="2">
        <v>2</v>
      </c>
      <c r="J53" s="2">
        <v>4</v>
      </c>
      <c r="K53" s="14">
        <f t="shared" si="0"/>
        <v>0.008333333333333415</v>
      </c>
    </row>
    <row r="54" spans="1:11" ht="15.75">
      <c r="A54" s="1">
        <v>0.7152777777777778</v>
      </c>
      <c r="B54" s="2">
        <v>52</v>
      </c>
      <c r="C54" s="2">
        <v>422</v>
      </c>
      <c r="D54" s="2">
        <v>611</v>
      </c>
      <c r="E54" s="2">
        <v>1793</v>
      </c>
      <c r="F54" s="2">
        <v>1262</v>
      </c>
      <c r="G54" s="2">
        <v>3359</v>
      </c>
      <c r="H54" s="2">
        <v>3168</v>
      </c>
      <c r="I54" s="2">
        <v>3</v>
      </c>
      <c r="J54" s="2">
        <v>1</v>
      </c>
      <c r="K54" s="14">
        <f t="shared" si="0"/>
        <v>0.00694444444444442</v>
      </c>
    </row>
    <row r="55" spans="1:11" ht="15.75">
      <c r="A55" s="1">
        <v>0.7194444444444444</v>
      </c>
      <c r="B55" s="2">
        <v>53</v>
      </c>
      <c r="C55" s="2">
        <v>1236</v>
      </c>
      <c r="D55" s="2">
        <v>3079</v>
      </c>
      <c r="E55" s="2">
        <v>388</v>
      </c>
      <c r="F55" s="2">
        <v>2998</v>
      </c>
      <c r="G55" s="2">
        <v>977</v>
      </c>
      <c r="H55" s="2">
        <v>1655</v>
      </c>
      <c r="I55" s="2">
        <v>0</v>
      </c>
      <c r="J55" s="2">
        <v>0</v>
      </c>
      <c r="K55" s="14">
        <f t="shared" si="0"/>
        <v>0.004166666666666652</v>
      </c>
    </row>
    <row r="56" spans="1:11" ht="15.75">
      <c r="A56" s="1">
        <v>0.725</v>
      </c>
      <c r="B56" s="2">
        <v>54</v>
      </c>
      <c r="C56" s="2">
        <v>2186</v>
      </c>
      <c r="D56" s="2">
        <v>1895</v>
      </c>
      <c r="E56" s="2">
        <v>1541</v>
      </c>
      <c r="F56" s="2">
        <v>405</v>
      </c>
      <c r="G56" s="2">
        <v>1676</v>
      </c>
      <c r="H56" s="2">
        <v>3136</v>
      </c>
      <c r="I56" s="2">
        <v>4</v>
      </c>
      <c r="J56" s="2">
        <v>8</v>
      </c>
      <c r="K56" s="14">
        <f t="shared" si="0"/>
        <v>0.005555555555555536</v>
      </c>
    </row>
    <row r="57" spans="1:11" ht="15.75">
      <c r="A57" s="1">
        <v>0.7465277777777778</v>
      </c>
      <c r="B57" s="2">
        <v>55</v>
      </c>
      <c r="C57" s="2">
        <v>3072</v>
      </c>
      <c r="D57" s="2">
        <v>2434</v>
      </c>
      <c r="E57" s="2">
        <v>293</v>
      </c>
      <c r="F57" s="2">
        <v>2021</v>
      </c>
      <c r="G57" s="2">
        <v>401</v>
      </c>
      <c r="H57" s="2">
        <v>1731</v>
      </c>
      <c r="I57" s="2">
        <v>1</v>
      </c>
      <c r="J57" s="2">
        <v>4</v>
      </c>
      <c r="K57" s="14">
        <f t="shared" si="0"/>
        <v>0.021527777777777812</v>
      </c>
    </row>
    <row r="58" spans="1:11" ht="15.75">
      <c r="A58" s="1">
        <v>0.751388888888889</v>
      </c>
      <c r="B58" s="2">
        <v>56</v>
      </c>
      <c r="C58" s="2">
        <v>1413</v>
      </c>
      <c r="D58" s="2">
        <v>2108</v>
      </c>
      <c r="E58" s="2">
        <v>134</v>
      </c>
      <c r="F58" s="2">
        <v>2988</v>
      </c>
      <c r="G58" s="2">
        <v>3274</v>
      </c>
      <c r="H58" s="2">
        <v>1522</v>
      </c>
      <c r="I58" s="2">
        <v>7</v>
      </c>
      <c r="J58" s="2">
        <v>4</v>
      </c>
      <c r="K58" s="14">
        <f t="shared" si="0"/>
        <v>0.004861111111111205</v>
      </c>
    </row>
    <row r="59" spans="1:11" ht="15.75">
      <c r="A59" s="1">
        <v>0.7576388888888889</v>
      </c>
      <c r="B59" s="2">
        <v>57</v>
      </c>
      <c r="C59" s="2">
        <v>2107</v>
      </c>
      <c r="D59" s="2">
        <v>2642</v>
      </c>
      <c r="E59" s="2">
        <v>422</v>
      </c>
      <c r="F59" s="2">
        <v>809</v>
      </c>
      <c r="G59" s="2">
        <v>612</v>
      </c>
      <c r="H59" s="2">
        <v>3258</v>
      </c>
      <c r="I59" s="2">
        <v>2</v>
      </c>
      <c r="J59" s="2">
        <v>0</v>
      </c>
      <c r="K59" s="14">
        <f t="shared" si="0"/>
        <v>0.006249999999999867</v>
      </c>
    </row>
    <row r="60" spans="1:11" ht="15.75">
      <c r="A60" s="1">
        <v>0.7625</v>
      </c>
      <c r="B60" s="2">
        <v>58</v>
      </c>
      <c r="C60" s="2">
        <v>619</v>
      </c>
      <c r="D60" s="2">
        <v>339</v>
      </c>
      <c r="E60" s="2">
        <v>611</v>
      </c>
      <c r="F60" s="2">
        <v>384</v>
      </c>
      <c r="G60" s="2">
        <v>1610</v>
      </c>
      <c r="H60" s="2">
        <v>2363</v>
      </c>
      <c r="I60" s="2">
        <v>4</v>
      </c>
      <c r="J60" s="2">
        <v>2</v>
      </c>
      <c r="K60" s="14">
        <f t="shared" si="0"/>
        <v>0.004861111111111094</v>
      </c>
    </row>
    <row r="61" spans="1:11" ht="15.75">
      <c r="A61" s="1">
        <v>0.7715277777777777</v>
      </c>
      <c r="B61" s="2">
        <v>59</v>
      </c>
      <c r="C61" s="2">
        <v>2998</v>
      </c>
      <c r="D61" s="2">
        <v>975</v>
      </c>
      <c r="E61" s="2">
        <v>1033</v>
      </c>
      <c r="F61" s="2">
        <v>1137</v>
      </c>
      <c r="G61" s="2">
        <v>1262</v>
      </c>
      <c r="H61" s="2">
        <v>1908</v>
      </c>
      <c r="I61" s="2">
        <v>6</v>
      </c>
      <c r="J61" s="2">
        <v>5</v>
      </c>
      <c r="K61" s="14">
        <f t="shared" si="0"/>
        <v>0.009027777777777746</v>
      </c>
    </row>
    <row r="62" spans="1:11" ht="15.75">
      <c r="A62" s="1">
        <v>0.7784722222222222</v>
      </c>
      <c r="B62" s="2">
        <v>60</v>
      </c>
      <c r="C62" s="2">
        <v>1418</v>
      </c>
      <c r="D62" s="2">
        <v>620</v>
      </c>
      <c r="E62" s="2">
        <v>3079</v>
      </c>
      <c r="F62" s="2">
        <v>122</v>
      </c>
      <c r="G62" s="2">
        <v>3143</v>
      </c>
      <c r="H62" s="2">
        <v>2028</v>
      </c>
      <c r="I62" s="2">
        <v>2</v>
      </c>
      <c r="J62" s="2">
        <v>0</v>
      </c>
      <c r="K62" s="14">
        <f t="shared" si="0"/>
        <v>0.006944444444444531</v>
      </c>
    </row>
    <row r="63" spans="1:12" ht="15.75">
      <c r="A63" s="1">
        <v>0.35694444444444445</v>
      </c>
      <c r="B63" s="2">
        <v>61</v>
      </c>
      <c r="C63" s="2">
        <v>1086</v>
      </c>
      <c r="D63" s="2">
        <v>1793</v>
      </c>
      <c r="E63" s="2">
        <v>2106</v>
      </c>
      <c r="F63" s="2">
        <v>539</v>
      </c>
      <c r="G63" s="2">
        <v>75</v>
      </c>
      <c r="H63" s="2">
        <v>346</v>
      </c>
      <c r="I63" s="2">
        <v>1</v>
      </c>
      <c r="J63" s="2">
        <v>2</v>
      </c>
      <c r="K63" s="14"/>
      <c r="L63" t="s">
        <v>40</v>
      </c>
    </row>
    <row r="64" spans="1:11" ht="15.75">
      <c r="A64" s="1">
        <v>0.3625</v>
      </c>
      <c r="B64" s="2">
        <v>62</v>
      </c>
      <c r="C64" s="2">
        <v>3361</v>
      </c>
      <c r="D64" s="2">
        <v>617</v>
      </c>
      <c r="E64" s="2">
        <v>435</v>
      </c>
      <c r="F64" s="2">
        <v>3168</v>
      </c>
      <c r="G64" s="2">
        <v>1599</v>
      </c>
      <c r="H64" s="2">
        <v>540</v>
      </c>
      <c r="I64" s="2">
        <v>3</v>
      </c>
      <c r="J64" s="2">
        <v>2</v>
      </c>
      <c r="K64" s="14">
        <f t="shared" si="0"/>
        <v>0.005555555555555536</v>
      </c>
    </row>
    <row r="65" spans="1:12" ht="15.75">
      <c r="A65" s="1">
        <v>0.3888888888888889</v>
      </c>
      <c r="B65" s="2">
        <v>63</v>
      </c>
      <c r="C65" s="2">
        <v>3359</v>
      </c>
      <c r="D65" s="2">
        <v>2890</v>
      </c>
      <c r="E65" s="2">
        <v>614</v>
      </c>
      <c r="F65" s="2">
        <v>1236</v>
      </c>
      <c r="G65" s="2">
        <v>1095</v>
      </c>
      <c r="H65" s="2">
        <v>2402</v>
      </c>
      <c r="I65" s="2">
        <v>3</v>
      </c>
      <c r="J65" s="2">
        <v>3</v>
      </c>
      <c r="K65" s="14"/>
      <c r="L65" t="s">
        <v>119</v>
      </c>
    </row>
    <row r="66" spans="1:11" ht="15.75">
      <c r="A66" s="1">
        <v>0.3958333333333333</v>
      </c>
      <c r="B66" s="2">
        <v>64</v>
      </c>
      <c r="C66" s="2">
        <v>1033</v>
      </c>
      <c r="D66" s="2">
        <v>977</v>
      </c>
      <c r="E66" s="2">
        <v>3072</v>
      </c>
      <c r="F66" s="2">
        <v>611</v>
      </c>
      <c r="G66" s="2">
        <v>1541</v>
      </c>
      <c r="H66" s="2">
        <v>809</v>
      </c>
      <c r="I66" s="2">
        <v>2</v>
      </c>
      <c r="J66" s="2">
        <v>0</v>
      </c>
      <c r="K66" s="14">
        <f t="shared" si="0"/>
        <v>0.00694444444444442</v>
      </c>
    </row>
    <row r="67" spans="1:11" ht="15.75">
      <c r="A67" s="1">
        <v>0.40208333333333335</v>
      </c>
      <c r="B67" s="2">
        <v>65</v>
      </c>
      <c r="C67" s="2">
        <v>3143</v>
      </c>
      <c r="D67" s="2">
        <v>612</v>
      </c>
      <c r="E67" s="2">
        <v>1655</v>
      </c>
      <c r="F67" s="2">
        <v>405</v>
      </c>
      <c r="G67" s="2">
        <v>293</v>
      </c>
      <c r="H67" s="2">
        <v>1908</v>
      </c>
      <c r="I67" s="2">
        <v>3</v>
      </c>
      <c r="J67" s="2">
        <v>7</v>
      </c>
      <c r="K67" s="14">
        <f t="shared" si="0"/>
        <v>0.006250000000000033</v>
      </c>
    </row>
    <row r="68" spans="1:11" ht="15.75">
      <c r="A68" s="1">
        <v>0.4076388888888889</v>
      </c>
      <c r="B68" s="2">
        <v>66</v>
      </c>
      <c r="C68" s="2">
        <v>339</v>
      </c>
      <c r="D68" s="2">
        <v>2028</v>
      </c>
      <c r="E68" s="2">
        <v>1676</v>
      </c>
      <c r="F68" s="2">
        <v>975</v>
      </c>
      <c r="G68" s="2">
        <v>422</v>
      </c>
      <c r="H68" s="2">
        <v>401</v>
      </c>
      <c r="I68" s="2">
        <v>10</v>
      </c>
      <c r="J68" s="2">
        <v>5</v>
      </c>
      <c r="K68" s="14">
        <f aca="true" t="shared" si="1" ref="K68:K98">A68-A67</f>
        <v>0.005555555555555536</v>
      </c>
    </row>
    <row r="69" spans="1:11" ht="15.75">
      <c r="A69" s="1">
        <v>0.4173611111111111</v>
      </c>
      <c r="B69" s="2">
        <v>67</v>
      </c>
      <c r="C69" s="2">
        <v>435</v>
      </c>
      <c r="D69" s="2">
        <v>619</v>
      </c>
      <c r="E69" s="2">
        <v>2434</v>
      </c>
      <c r="F69" s="2">
        <v>2107</v>
      </c>
      <c r="G69" s="2">
        <v>75</v>
      </c>
      <c r="H69" s="2">
        <v>134</v>
      </c>
      <c r="I69" s="2">
        <v>2</v>
      </c>
      <c r="J69" s="2">
        <v>1</v>
      </c>
      <c r="K69" s="14">
        <f t="shared" si="1"/>
        <v>0.009722222222222243</v>
      </c>
    </row>
    <row r="70" spans="1:11" ht="15.75">
      <c r="A70" s="1">
        <v>0.42291666666666666</v>
      </c>
      <c r="B70" s="2">
        <v>68</v>
      </c>
      <c r="C70" s="2">
        <v>540</v>
      </c>
      <c r="D70" s="2">
        <v>2106</v>
      </c>
      <c r="E70" s="2">
        <v>3258</v>
      </c>
      <c r="F70" s="2">
        <v>1418</v>
      </c>
      <c r="G70" s="2">
        <v>2988</v>
      </c>
      <c r="H70" s="2">
        <v>1731</v>
      </c>
      <c r="I70" s="2">
        <v>1</v>
      </c>
      <c r="J70" s="2">
        <v>2</v>
      </c>
      <c r="K70" s="14">
        <f t="shared" si="1"/>
        <v>0.005555555555555536</v>
      </c>
    </row>
    <row r="71" spans="1:11" ht="15.75">
      <c r="A71" s="1">
        <v>0.4277777777777778</v>
      </c>
      <c r="B71" s="2">
        <v>69</v>
      </c>
      <c r="C71" s="2">
        <v>2363</v>
      </c>
      <c r="D71" s="2">
        <v>1262</v>
      </c>
      <c r="E71" s="2">
        <v>3079</v>
      </c>
      <c r="F71" s="2">
        <v>620</v>
      </c>
      <c r="G71" s="2">
        <v>614</v>
      </c>
      <c r="H71" s="2">
        <v>539</v>
      </c>
      <c r="I71" s="2">
        <v>2</v>
      </c>
      <c r="J71" s="2">
        <v>4</v>
      </c>
      <c r="K71" s="14">
        <f t="shared" si="1"/>
        <v>0.004861111111111149</v>
      </c>
    </row>
    <row r="72" spans="1:11" ht="15.75">
      <c r="A72" s="1">
        <v>0.43263888888888885</v>
      </c>
      <c r="B72" s="2">
        <v>70</v>
      </c>
      <c r="C72" s="2">
        <v>3168</v>
      </c>
      <c r="D72" s="2">
        <v>1086</v>
      </c>
      <c r="E72" s="2">
        <v>2642</v>
      </c>
      <c r="F72" s="2">
        <v>1522</v>
      </c>
      <c r="G72" s="2">
        <v>2186</v>
      </c>
      <c r="H72" s="2">
        <v>1236</v>
      </c>
      <c r="I72" s="2">
        <v>10</v>
      </c>
      <c r="J72" s="2">
        <v>0</v>
      </c>
      <c r="K72" s="14">
        <f t="shared" si="1"/>
        <v>0.004861111111111038</v>
      </c>
    </row>
    <row r="73" spans="1:11" ht="15.75">
      <c r="A73" s="1">
        <v>0.4368055555555555</v>
      </c>
      <c r="B73" s="2">
        <v>71</v>
      </c>
      <c r="C73" s="2">
        <v>2890</v>
      </c>
      <c r="D73" s="2">
        <v>1599</v>
      </c>
      <c r="E73" s="2">
        <v>346</v>
      </c>
      <c r="F73" s="2">
        <v>3136</v>
      </c>
      <c r="G73" s="2">
        <v>2021</v>
      </c>
      <c r="H73" s="2">
        <v>384</v>
      </c>
      <c r="I73" s="2">
        <v>5</v>
      </c>
      <c r="J73" s="2">
        <v>4</v>
      </c>
      <c r="K73" s="14">
        <f t="shared" si="1"/>
        <v>0.004166666666666652</v>
      </c>
    </row>
    <row r="74" spans="1:11" ht="15.75">
      <c r="A74" s="1">
        <v>0.44305555555555554</v>
      </c>
      <c r="B74" s="2">
        <v>72</v>
      </c>
      <c r="C74" s="2">
        <v>122</v>
      </c>
      <c r="D74" s="2">
        <v>3274</v>
      </c>
      <c r="E74" s="2">
        <v>617</v>
      </c>
      <c r="F74" s="2">
        <v>1095</v>
      </c>
      <c r="G74" s="2">
        <v>2998</v>
      </c>
      <c r="H74" s="2">
        <v>1895</v>
      </c>
      <c r="I74" s="2">
        <v>6</v>
      </c>
      <c r="J74" s="2">
        <v>2</v>
      </c>
      <c r="K74" s="14">
        <f t="shared" si="1"/>
        <v>0.006250000000000033</v>
      </c>
    </row>
    <row r="75" spans="1:11" ht="15.75">
      <c r="A75" s="1">
        <v>0.4472222222222222</v>
      </c>
      <c r="B75" s="2">
        <v>73</v>
      </c>
      <c r="C75" s="2">
        <v>388</v>
      </c>
      <c r="D75" s="2">
        <v>1413</v>
      </c>
      <c r="E75" s="2">
        <v>1610</v>
      </c>
      <c r="F75" s="2">
        <v>2402</v>
      </c>
      <c r="G75" s="2">
        <v>3361</v>
      </c>
      <c r="H75" s="2">
        <v>3359</v>
      </c>
      <c r="I75" s="2">
        <v>4</v>
      </c>
      <c r="J75" s="2">
        <v>0</v>
      </c>
      <c r="K75" s="14">
        <f t="shared" si="1"/>
        <v>0.004166666666666652</v>
      </c>
    </row>
    <row r="76" spans="1:11" ht="15.75">
      <c r="A76" s="1">
        <v>0.4513888888888889</v>
      </c>
      <c r="B76" s="2">
        <v>74</v>
      </c>
      <c r="C76" s="2">
        <v>1793</v>
      </c>
      <c r="D76" s="2">
        <v>1137</v>
      </c>
      <c r="E76" s="2">
        <v>2028</v>
      </c>
      <c r="F76" s="2">
        <v>2108</v>
      </c>
      <c r="G76" s="2">
        <v>435</v>
      </c>
      <c r="H76" s="2">
        <v>1541</v>
      </c>
      <c r="I76" s="2">
        <v>0</v>
      </c>
      <c r="J76" s="2">
        <v>2</v>
      </c>
      <c r="K76" s="14">
        <f t="shared" si="1"/>
        <v>0.004166666666666707</v>
      </c>
    </row>
    <row r="77" spans="1:11" ht="15.75">
      <c r="A77" s="1">
        <v>0.45625</v>
      </c>
      <c r="B77" s="2">
        <v>75</v>
      </c>
      <c r="C77" s="2">
        <v>1522</v>
      </c>
      <c r="D77" s="2">
        <v>405</v>
      </c>
      <c r="E77" s="2">
        <v>1731</v>
      </c>
      <c r="F77" s="2">
        <v>977</v>
      </c>
      <c r="G77" s="2">
        <v>339</v>
      </c>
      <c r="H77" s="2">
        <v>620</v>
      </c>
      <c r="I77" s="2">
        <v>3</v>
      </c>
      <c r="J77" s="2">
        <v>2</v>
      </c>
      <c r="K77" s="14">
        <f t="shared" si="1"/>
        <v>0.004861111111111094</v>
      </c>
    </row>
    <row r="78" spans="1:11" ht="15.75">
      <c r="A78" s="1">
        <v>0.4604166666666667</v>
      </c>
      <c r="B78" s="2">
        <v>76</v>
      </c>
      <c r="C78" s="2">
        <v>614</v>
      </c>
      <c r="D78" s="2">
        <v>1676</v>
      </c>
      <c r="E78" s="2">
        <v>3168</v>
      </c>
      <c r="F78" s="2">
        <v>1655</v>
      </c>
      <c r="G78" s="2">
        <v>2107</v>
      </c>
      <c r="H78" s="2">
        <v>384</v>
      </c>
      <c r="I78" s="2">
        <v>8</v>
      </c>
      <c r="J78" s="2">
        <v>1</v>
      </c>
      <c r="K78" s="14">
        <f t="shared" si="1"/>
        <v>0.004166666666666707</v>
      </c>
    </row>
    <row r="79" spans="1:11" ht="15.75">
      <c r="A79" s="1">
        <v>0.4694444444444445</v>
      </c>
      <c r="B79" s="2">
        <v>77</v>
      </c>
      <c r="C79" s="2">
        <v>2363</v>
      </c>
      <c r="D79" s="2">
        <v>75</v>
      </c>
      <c r="E79" s="2">
        <v>2106</v>
      </c>
      <c r="F79" s="2">
        <v>612</v>
      </c>
      <c r="G79" s="2">
        <v>1599</v>
      </c>
      <c r="H79" s="2">
        <v>975</v>
      </c>
      <c r="I79" s="2">
        <v>2</v>
      </c>
      <c r="J79" s="2">
        <v>5</v>
      </c>
      <c r="K79" s="14">
        <f t="shared" si="1"/>
        <v>0.009027777777777801</v>
      </c>
    </row>
    <row r="80" spans="1:11" ht="15.75">
      <c r="A80" s="1">
        <v>0.47361111111111115</v>
      </c>
      <c r="B80" s="2">
        <v>78</v>
      </c>
      <c r="C80" s="2">
        <v>2021</v>
      </c>
      <c r="D80" s="2">
        <v>2988</v>
      </c>
      <c r="E80" s="2">
        <v>539</v>
      </c>
      <c r="F80" s="2">
        <v>2402</v>
      </c>
      <c r="G80" s="2">
        <v>617</v>
      </c>
      <c r="H80" s="2">
        <v>2642</v>
      </c>
      <c r="I80" s="2">
        <v>0</v>
      </c>
      <c r="J80" s="2">
        <v>4</v>
      </c>
      <c r="K80" s="14">
        <f t="shared" si="1"/>
        <v>0.004166666666666652</v>
      </c>
    </row>
    <row r="81" spans="1:11" ht="15.75">
      <c r="A81" s="1">
        <v>0.4784722222222222</v>
      </c>
      <c r="B81" s="2">
        <v>79</v>
      </c>
      <c r="C81" s="2">
        <v>3136</v>
      </c>
      <c r="D81" s="2">
        <v>1413</v>
      </c>
      <c r="E81" s="2">
        <v>1793</v>
      </c>
      <c r="F81" s="2">
        <v>3143</v>
      </c>
      <c r="G81" s="2">
        <v>619</v>
      </c>
      <c r="H81" s="2">
        <v>2998</v>
      </c>
      <c r="I81" s="2">
        <v>2</v>
      </c>
      <c r="J81" s="2">
        <v>0</v>
      </c>
      <c r="K81" s="14">
        <f t="shared" si="1"/>
        <v>0.004861111111111038</v>
      </c>
    </row>
    <row r="82" spans="1:11" ht="15.75">
      <c r="A82" s="1">
        <v>0.4847222222222222</v>
      </c>
      <c r="B82" s="2">
        <v>80</v>
      </c>
      <c r="C82" s="2">
        <v>809</v>
      </c>
      <c r="D82" s="2">
        <v>2186</v>
      </c>
      <c r="E82" s="2">
        <v>1610</v>
      </c>
      <c r="F82" s="2">
        <v>2890</v>
      </c>
      <c r="G82" s="2">
        <v>3274</v>
      </c>
      <c r="H82" s="2">
        <v>3079</v>
      </c>
      <c r="I82" s="2">
        <v>0</v>
      </c>
      <c r="J82" s="2">
        <v>1</v>
      </c>
      <c r="K82" s="14">
        <f t="shared" si="1"/>
        <v>0.006250000000000033</v>
      </c>
    </row>
    <row r="83" spans="1:11" ht="15.75">
      <c r="A83" s="1">
        <v>0.4875</v>
      </c>
      <c r="B83" s="2">
        <v>81</v>
      </c>
      <c r="C83" s="2">
        <v>134</v>
      </c>
      <c r="D83" s="2">
        <v>293</v>
      </c>
      <c r="E83" s="2">
        <v>3359</v>
      </c>
      <c r="F83" s="2">
        <v>1033</v>
      </c>
      <c r="G83" s="2">
        <v>2108</v>
      </c>
      <c r="H83" s="2">
        <v>1895</v>
      </c>
      <c r="I83" s="2">
        <v>4</v>
      </c>
      <c r="J83" s="2">
        <v>4</v>
      </c>
      <c r="K83" s="14">
        <f t="shared" si="1"/>
        <v>0.002777777777777768</v>
      </c>
    </row>
    <row r="84" spans="1:12" ht="15.75">
      <c r="A84" s="1">
        <f>(A85-A83)/2+A83</f>
        <v>0.49340277777777775</v>
      </c>
      <c r="B84" s="2">
        <v>82</v>
      </c>
      <c r="C84" s="2">
        <v>1086</v>
      </c>
      <c r="D84" s="2">
        <v>401</v>
      </c>
      <c r="E84" s="2">
        <v>1137</v>
      </c>
      <c r="F84" s="2">
        <v>3258</v>
      </c>
      <c r="G84" s="2">
        <v>611</v>
      </c>
      <c r="H84" s="2">
        <v>3361</v>
      </c>
      <c r="I84" s="2">
        <v>3</v>
      </c>
      <c r="J84" s="2">
        <v>3</v>
      </c>
      <c r="K84" s="14">
        <f t="shared" si="1"/>
        <v>0.005902777777777757</v>
      </c>
      <c r="L84" t="s">
        <v>45</v>
      </c>
    </row>
    <row r="85" spans="1:11" ht="15.75">
      <c r="A85" s="1">
        <v>0.4993055555555555</v>
      </c>
      <c r="B85" s="2">
        <v>83</v>
      </c>
      <c r="C85" s="2">
        <v>422</v>
      </c>
      <c r="D85" s="2">
        <v>122</v>
      </c>
      <c r="E85" s="2">
        <v>1236</v>
      </c>
      <c r="F85" s="2">
        <v>388</v>
      </c>
      <c r="G85" s="2">
        <v>1908</v>
      </c>
      <c r="H85" s="2">
        <v>540</v>
      </c>
      <c r="I85" s="2">
        <v>1</v>
      </c>
      <c r="J85" s="2">
        <v>0</v>
      </c>
      <c r="K85" s="14">
        <f t="shared" si="1"/>
        <v>0.005902777777777757</v>
      </c>
    </row>
    <row r="86" spans="1:11" ht="15.75">
      <c r="A86" s="1">
        <v>0.5055555555555555</v>
      </c>
      <c r="B86" s="2">
        <v>84</v>
      </c>
      <c r="C86" s="2">
        <v>1095</v>
      </c>
      <c r="D86" s="2">
        <v>1262</v>
      </c>
      <c r="E86" s="2">
        <v>2434</v>
      </c>
      <c r="F86" s="2">
        <v>3072</v>
      </c>
      <c r="G86" s="2">
        <v>346</v>
      </c>
      <c r="H86" s="2">
        <v>1418</v>
      </c>
      <c r="I86" s="2">
        <v>2</v>
      </c>
      <c r="J86" s="2">
        <v>3</v>
      </c>
      <c r="K86" s="14">
        <f t="shared" si="1"/>
        <v>0.006250000000000033</v>
      </c>
    </row>
    <row r="87" spans="1:11" ht="15.75">
      <c r="A87" s="1">
        <v>0.5097222222222222</v>
      </c>
      <c r="B87" s="2">
        <v>85</v>
      </c>
      <c r="C87" s="2">
        <v>435</v>
      </c>
      <c r="D87" s="2">
        <v>1676</v>
      </c>
      <c r="E87" s="2">
        <v>2998</v>
      </c>
      <c r="F87" s="2">
        <v>2988</v>
      </c>
      <c r="G87" s="2">
        <v>2642</v>
      </c>
      <c r="H87" s="2">
        <v>620</v>
      </c>
      <c r="I87" s="2">
        <v>9</v>
      </c>
      <c r="J87" s="2">
        <v>3</v>
      </c>
      <c r="K87" s="14">
        <f t="shared" si="1"/>
        <v>0.004166666666666652</v>
      </c>
    </row>
    <row r="88" spans="1:11" ht="15.75">
      <c r="A88" s="1">
        <v>0.5145833333333333</v>
      </c>
      <c r="B88" s="2">
        <v>86</v>
      </c>
      <c r="C88" s="2">
        <v>2402</v>
      </c>
      <c r="D88" s="2">
        <v>1033</v>
      </c>
      <c r="E88" s="2">
        <v>3143</v>
      </c>
      <c r="F88" s="2">
        <v>3168</v>
      </c>
      <c r="G88" s="2">
        <v>75</v>
      </c>
      <c r="H88" s="2">
        <v>1895</v>
      </c>
      <c r="I88" s="2">
        <v>1</v>
      </c>
      <c r="J88" s="2">
        <v>4</v>
      </c>
      <c r="K88" s="14">
        <f t="shared" si="1"/>
        <v>0.004861111111111094</v>
      </c>
    </row>
    <row r="89" spans="1:11" ht="15.75">
      <c r="A89" s="1">
        <v>0.5208333333333334</v>
      </c>
      <c r="B89" s="2">
        <v>87</v>
      </c>
      <c r="C89" s="2">
        <v>619</v>
      </c>
      <c r="D89" s="2">
        <v>134</v>
      </c>
      <c r="E89" s="2">
        <v>2890</v>
      </c>
      <c r="F89" s="2">
        <v>401</v>
      </c>
      <c r="G89" s="2">
        <v>405</v>
      </c>
      <c r="H89" s="2">
        <v>539</v>
      </c>
      <c r="I89" s="2">
        <v>0</v>
      </c>
      <c r="J89" s="2">
        <v>0</v>
      </c>
      <c r="K89" s="14">
        <f t="shared" si="1"/>
        <v>0.006250000000000089</v>
      </c>
    </row>
    <row r="90" spans="1:11" ht="15.75">
      <c r="A90" s="1">
        <v>0.5256944444444445</v>
      </c>
      <c r="B90" s="2">
        <v>88</v>
      </c>
      <c r="C90" s="2">
        <v>1908</v>
      </c>
      <c r="D90" s="2">
        <v>3136</v>
      </c>
      <c r="E90" s="2">
        <v>1655</v>
      </c>
      <c r="F90" s="2">
        <v>3359</v>
      </c>
      <c r="G90" s="2">
        <v>2106</v>
      </c>
      <c r="H90" s="2">
        <v>809</v>
      </c>
      <c r="I90" s="2">
        <v>4</v>
      </c>
      <c r="J90" s="2">
        <v>0</v>
      </c>
      <c r="K90" s="14">
        <f t="shared" si="1"/>
        <v>0.004861111111111094</v>
      </c>
    </row>
    <row r="91" spans="1:11" ht="15.75">
      <c r="A91" s="1">
        <v>0.5388888888888889</v>
      </c>
      <c r="B91" s="2">
        <v>89</v>
      </c>
      <c r="C91" s="2">
        <v>1541</v>
      </c>
      <c r="D91" s="2">
        <v>612</v>
      </c>
      <c r="E91" s="2">
        <v>1610</v>
      </c>
      <c r="F91" s="2">
        <v>122</v>
      </c>
      <c r="G91" s="2">
        <v>2108</v>
      </c>
      <c r="H91" s="2">
        <v>1731</v>
      </c>
      <c r="I91" s="2">
        <v>5</v>
      </c>
      <c r="J91" s="2">
        <v>7</v>
      </c>
      <c r="K91" s="14">
        <f t="shared" si="1"/>
        <v>0.013194444444444398</v>
      </c>
    </row>
    <row r="92" spans="1:11" ht="15.75">
      <c r="A92" s="1">
        <v>0.5423611111111112</v>
      </c>
      <c r="B92" s="2">
        <v>90</v>
      </c>
      <c r="C92" s="2">
        <v>388</v>
      </c>
      <c r="D92" s="2">
        <v>2021</v>
      </c>
      <c r="E92" s="2">
        <v>611</v>
      </c>
      <c r="F92" s="2">
        <v>3258</v>
      </c>
      <c r="G92" s="2">
        <v>2028</v>
      </c>
      <c r="H92" s="2">
        <v>614</v>
      </c>
      <c r="I92" s="2">
        <v>3</v>
      </c>
      <c r="J92" s="2">
        <v>1</v>
      </c>
      <c r="K92" s="14">
        <f t="shared" si="1"/>
        <v>0.003472222222222321</v>
      </c>
    </row>
    <row r="93" spans="1:11" ht="15.75">
      <c r="A93" s="1">
        <v>0.5479166666666667</v>
      </c>
      <c r="B93" s="2">
        <v>91</v>
      </c>
      <c r="C93" s="2">
        <v>3072</v>
      </c>
      <c r="D93" s="2">
        <v>2363</v>
      </c>
      <c r="E93" s="2">
        <v>1599</v>
      </c>
      <c r="F93" s="2">
        <v>1418</v>
      </c>
      <c r="G93" s="2">
        <v>1137</v>
      </c>
      <c r="H93" s="2">
        <v>422</v>
      </c>
      <c r="I93" s="2">
        <v>1</v>
      </c>
      <c r="J93" s="2">
        <v>1</v>
      </c>
      <c r="K93" s="14">
        <f t="shared" si="1"/>
        <v>0.005555555555555536</v>
      </c>
    </row>
    <row r="94" spans="1:11" ht="15.75">
      <c r="A94" s="1">
        <v>0.5541666666666667</v>
      </c>
      <c r="B94" s="2">
        <v>92</v>
      </c>
      <c r="C94" s="2">
        <v>977</v>
      </c>
      <c r="D94" s="2">
        <v>3274</v>
      </c>
      <c r="E94" s="2">
        <v>2186</v>
      </c>
      <c r="F94" s="2">
        <v>975</v>
      </c>
      <c r="G94" s="2">
        <v>2434</v>
      </c>
      <c r="H94" s="2">
        <v>3361</v>
      </c>
      <c r="I94" s="2">
        <v>0</v>
      </c>
      <c r="J94" s="2">
        <v>5</v>
      </c>
      <c r="K94" s="14">
        <f t="shared" si="1"/>
        <v>0.006249999999999978</v>
      </c>
    </row>
    <row r="95" spans="1:11" ht="15.75">
      <c r="A95" s="1">
        <v>0.5625</v>
      </c>
      <c r="B95" s="2">
        <v>93</v>
      </c>
      <c r="C95" s="2">
        <v>540</v>
      </c>
      <c r="D95" s="2">
        <v>1522</v>
      </c>
      <c r="E95" s="2">
        <v>2107</v>
      </c>
      <c r="F95" s="2">
        <v>3079</v>
      </c>
      <c r="G95" s="2">
        <v>346</v>
      </c>
      <c r="H95" s="2">
        <v>1793</v>
      </c>
      <c r="I95" s="2">
        <v>0</v>
      </c>
      <c r="J95" s="2">
        <v>0</v>
      </c>
      <c r="K95" s="14">
        <f t="shared" si="1"/>
        <v>0.008333333333333304</v>
      </c>
    </row>
    <row r="96" spans="1:11" ht="15.75">
      <c r="A96" s="1">
        <v>0.56875</v>
      </c>
      <c r="B96" s="2">
        <v>94</v>
      </c>
      <c r="C96" s="2">
        <v>1236</v>
      </c>
      <c r="D96" s="2">
        <v>1262</v>
      </c>
      <c r="E96" s="2">
        <v>1413</v>
      </c>
      <c r="F96" s="2">
        <v>384</v>
      </c>
      <c r="G96" s="2">
        <v>293</v>
      </c>
      <c r="H96" s="2">
        <v>617</v>
      </c>
      <c r="I96" s="2">
        <v>4</v>
      </c>
      <c r="J96" s="2">
        <v>8</v>
      </c>
      <c r="K96" s="14">
        <f t="shared" si="1"/>
        <v>0.006249999999999978</v>
      </c>
    </row>
    <row r="97" spans="1:11" ht="15.75">
      <c r="A97" s="1">
        <v>0.5743055555555555</v>
      </c>
      <c r="B97" s="2">
        <v>95</v>
      </c>
      <c r="C97" s="2">
        <v>1095</v>
      </c>
      <c r="D97" s="2">
        <v>339</v>
      </c>
      <c r="E97" s="2">
        <v>3136</v>
      </c>
      <c r="F97" s="2">
        <v>1086</v>
      </c>
      <c r="G97" s="2">
        <v>1033</v>
      </c>
      <c r="H97" s="2">
        <v>2028</v>
      </c>
      <c r="I97" s="2">
        <v>5</v>
      </c>
      <c r="J97" s="2">
        <v>5</v>
      </c>
      <c r="K97" s="14">
        <f t="shared" si="1"/>
        <v>0.005555555555555536</v>
      </c>
    </row>
    <row r="98" spans="1:12" ht="15.75">
      <c r="A98" s="1">
        <v>0.5847222222222223</v>
      </c>
      <c r="B98" s="2">
        <v>82</v>
      </c>
      <c r="C98" s="2">
        <v>1086</v>
      </c>
      <c r="D98" s="2">
        <v>401</v>
      </c>
      <c r="E98" s="2">
        <v>1137</v>
      </c>
      <c r="F98" s="2">
        <v>3258</v>
      </c>
      <c r="G98" s="2">
        <v>611</v>
      </c>
      <c r="H98" s="2">
        <v>3361</v>
      </c>
      <c r="I98" s="2">
        <v>3</v>
      </c>
      <c r="J98" s="2">
        <v>3</v>
      </c>
      <c r="K98" s="14">
        <f t="shared" si="1"/>
        <v>0.01041666666666674</v>
      </c>
      <c r="L98" t="s">
        <v>45</v>
      </c>
    </row>
    <row r="99" spans="1:12" ht="15.75">
      <c r="A99" s="1"/>
      <c r="B99" s="2"/>
      <c r="C99" s="2"/>
      <c r="D99" s="2"/>
      <c r="E99" s="2"/>
      <c r="F99" s="2"/>
      <c r="G99" t="s">
        <v>128</v>
      </c>
      <c r="I99">
        <f>SUM(I3:I98)</f>
        <v>270</v>
      </c>
      <c r="J99">
        <f>SUM(J3:J98)</f>
        <v>263</v>
      </c>
      <c r="K99" s="14"/>
      <c r="L99" s="14">
        <f>(SUM(K3:K98))/(B98-3)</f>
        <v>0.007340014064697608</v>
      </c>
    </row>
    <row r="100" spans="1:10" ht="15.75">
      <c r="A100" s="5"/>
      <c r="G100" t="s">
        <v>129</v>
      </c>
      <c r="J100">
        <f>(I99+J99)/(98-2)/2</f>
        <v>2.7760416666666665</v>
      </c>
    </row>
    <row r="101" spans="1:11" ht="15.75" customHeight="1">
      <c r="A101" s="117" t="s">
        <v>3</v>
      </c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</row>
    <row r="102" spans="1:11" ht="31.5">
      <c r="A102" s="3" t="s">
        <v>4</v>
      </c>
      <c r="B102" s="3" t="s">
        <v>5</v>
      </c>
      <c r="C102" s="3" t="s">
        <v>6</v>
      </c>
      <c r="D102" s="3" t="s">
        <v>7</v>
      </c>
      <c r="E102" s="3" t="s">
        <v>8</v>
      </c>
      <c r="F102" s="3" t="s">
        <v>9</v>
      </c>
      <c r="G102" s="3" t="s">
        <v>10</v>
      </c>
      <c r="H102" s="3" t="s">
        <v>11</v>
      </c>
      <c r="I102" s="3" t="s">
        <v>12</v>
      </c>
      <c r="J102" s="3" t="s">
        <v>13</v>
      </c>
      <c r="K102" s="3" t="s">
        <v>14</v>
      </c>
    </row>
    <row r="103" spans="1:11" ht="15.75">
      <c r="A103" s="1">
        <v>0.6222222222222222</v>
      </c>
      <c r="B103" s="4" t="s">
        <v>15</v>
      </c>
      <c r="C103" s="2">
        <v>1</v>
      </c>
      <c r="D103" s="2">
        <v>1086</v>
      </c>
      <c r="E103" s="2">
        <v>1676</v>
      </c>
      <c r="F103" s="2">
        <v>1418</v>
      </c>
      <c r="G103" s="2">
        <v>614</v>
      </c>
      <c r="H103" s="2">
        <v>2363</v>
      </c>
      <c r="I103" s="2">
        <v>620</v>
      </c>
      <c r="J103" s="2">
        <v>8</v>
      </c>
      <c r="K103" s="2">
        <v>4</v>
      </c>
    </row>
    <row r="104" spans="1:11" ht="15.75">
      <c r="A104" s="1">
        <v>0.6277777777777778</v>
      </c>
      <c r="B104" s="4" t="s">
        <v>16</v>
      </c>
      <c r="C104" s="2">
        <v>2</v>
      </c>
      <c r="D104" s="2">
        <v>134</v>
      </c>
      <c r="E104" s="2">
        <v>339</v>
      </c>
      <c r="F104" s="2">
        <v>435</v>
      </c>
      <c r="G104" s="2">
        <v>1033</v>
      </c>
      <c r="H104" s="2">
        <v>75</v>
      </c>
      <c r="I104" s="2">
        <v>612</v>
      </c>
      <c r="J104" s="2">
        <v>6</v>
      </c>
      <c r="K104" s="2">
        <v>5</v>
      </c>
    </row>
    <row r="105" spans="1:11" ht="15.75">
      <c r="A105" s="1">
        <v>0.6326388888888889</v>
      </c>
      <c r="B105" s="4" t="s">
        <v>17</v>
      </c>
      <c r="C105" s="2">
        <v>3</v>
      </c>
      <c r="D105" s="2">
        <v>1908</v>
      </c>
      <c r="E105" s="2">
        <v>975</v>
      </c>
      <c r="F105" s="2">
        <v>1731</v>
      </c>
      <c r="G105" s="2">
        <v>346</v>
      </c>
      <c r="H105" s="2">
        <v>617</v>
      </c>
      <c r="I105" s="2">
        <v>1895</v>
      </c>
      <c r="J105" s="2">
        <v>9</v>
      </c>
      <c r="K105" s="2">
        <v>7</v>
      </c>
    </row>
    <row r="106" spans="1:11" ht="15.75">
      <c r="A106" s="1">
        <v>0.6375</v>
      </c>
      <c r="B106" s="4" t="s">
        <v>18</v>
      </c>
      <c r="C106" s="2">
        <v>4</v>
      </c>
      <c r="D106" s="2">
        <v>293</v>
      </c>
      <c r="E106" s="2">
        <v>3136</v>
      </c>
      <c r="F106" s="2">
        <v>1522</v>
      </c>
      <c r="G106" s="2">
        <v>122</v>
      </c>
      <c r="H106" s="2">
        <v>422</v>
      </c>
      <c r="I106" s="2">
        <v>611</v>
      </c>
      <c r="J106" s="2">
        <v>6</v>
      </c>
      <c r="K106" s="2">
        <v>3</v>
      </c>
    </row>
    <row r="107" spans="1:11" ht="15.75">
      <c r="A107" s="1">
        <v>0.642361111111111</v>
      </c>
      <c r="B107" s="4" t="s">
        <v>19</v>
      </c>
      <c r="C107" s="2">
        <v>5</v>
      </c>
      <c r="D107" s="2">
        <v>1676</v>
      </c>
      <c r="E107" s="2">
        <v>1086</v>
      </c>
      <c r="F107" s="2">
        <v>1418</v>
      </c>
      <c r="G107" s="2">
        <v>2363</v>
      </c>
      <c r="H107" s="2">
        <v>620</v>
      </c>
      <c r="I107" s="2">
        <v>614</v>
      </c>
      <c r="J107" s="2">
        <v>9</v>
      </c>
      <c r="K107" s="2">
        <v>4</v>
      </c>
    </row>
    <row r="108" spans="1:11" ht="15.75">
      <c r="A108" s="1">
        <v>0.6569444444444444</v>
      </c>
      <c r="B108" s="4" t="s">
        <v>21</v>
      </c>
      <c r="C108" s="2">
        <v>7</v>
      </c>
      <c r="D108" s="2">
        <v>975</v>
      </c>
      <c r="E108" s="2">
        <v>1908</v>
      </c>
      <c r="F108" s="2">
        <v>1731</v>
      </c>
      <c r="G108" s="2">
        <v>1895</v>
      </c>
      <c r="H108" s="2">
        <v>346</v>
      </c>
      <c r="I108" s="2">
        <v>617</v>
      </c>
      <c r="J108" s="2">
        <v>2</v>
      </c>
      <c r="K108" s="2">
        <v>4</v>
      </c>
    </row>
    <row r="109" spans="1:11" ht="15.75">
      <c r="A109" s="1">
        <v>0.6645833333333333</v>
      </c>
      <c r="B109" s="4" t="s">
        <v>22</v>
      </c>
      <c r="C109" s="2">
        <v>8</v>
      </c>
      <c r="D109" s="2">
        <v>293</v>
      </c>
      <c r="E109" s="2">
        <v>1522</v>
      </c>
      <c r="F109" s="2">
        <v>3136</v>
      </c>
      <c r="G109" s="2">
        <v>611</v>
      </c>
      <c r="H109" s="2">
        <v>122</v>
      </c>
      <c r="I109" s="2">
        <v>422</v>
      </c>
      <c r="J109" s="2">
        <v>4</v>
      </c>
      <c r="K109" s="2">
        <v>5</v>
      </c>
    </row>
    <row r="110" spans="1:11" ht="15.75">
      <c r="A110" s="1">
        <v>0.6729166666666666</v>
      </c>
      <c r="B110" s="4" t="s">
        <v>31</v>
      </c>
      <c r="C110" s="2">
        <v>10</v>
      </c>
      <c r="D110" s="2">
        <v>435</v>
      </c>
      <c r="E110" s="2">
        <v>134</v>
      </c>
      <c r="F110" s="2">
        <v>339</v>
      </c>
      <c r="G110" s="2">
        <v>75</v>
      </c>
      <c r="H110" s="2">
        <v>1033</v>
      </c>
      <c r="I110" s="2">
        <v>612</v>
      </c>
      <c r="J110" s="2">
        <v>1</v>
      </c>
      <c r="K110" s="2">
        <v>3</v>
      </c>
    </row>
    <row r="111" spans="1:11" ht="15.75">
      <c r="A111" s="1">
        <v>0.6826388888888889</v>
      </c>
      <c r="B111" s="4" t="s">
        <v>23</v>
      </c>
      <c r="C111" s="2">
        <v>12</v>
      </c>
      <c r="D111" s="2">
        <v>1522</v>
      </c>
      <c r="E111" s="2">
        <v>3136</v>
      </c>
      <c r="F111" s="2">
        <v>293</v>
      </c>
      <c r="G111" s="2">
        <v>422</v>
      </c>
      <c r="H111" s="2">
        <v>122</v>
      </c>
      <c r="I111" s="2">
        <v>611</v>
      </c>
      <c r="J111" s="2">
        <v>7</v>
      </c>
      <c r="K111" s="2">
        <v>8</v>
      </c>
    </row>
    <row r="112" spans="1:11" ht="15.75">
      <c r="A112" s="1">
        <v>0.6979166666666666</v>
      </c>
      <c r="B112" s="4" t="s">
        <v>20</v>
      </c>
      <c r="C112" s="2">
        <v>6</v>
      </c>
      <c r="D112" s="2">
        <v>339</v>
      </c>
      <c r="E112" s="2">
        <v>435</v>
      </c>
      <c r="F112" s="2">
        <v>134</v>
      </c>
      <c r="G112" s="2">
        <v>75</v>
      </c>
      <c r="H112" s="2">
        <v>612</v>
      </c>
      <c r="I112" s="2">
        <v>1033</v>
      </c>
      <c r="J112" s="2">
        <v>8</v>
      </c>
      <c r="K112" s="2">
        <v>1</v>
      </c>
    </row>
    <row r="113" spans="1:11" ht="15.75">
      <c r="A113" s="1">
        <v>0.7020833333333334</v>
      </c>
      <c r="B113" s="4" t="s">
        <v>37</v>
      </c>
      <c r="C113" s="2">
        <v>11</v>
      </c>
      <c r="D113" s="2">
        <v>975</v>
      </c>
      <c r="E113" s="2">
        <v>1908</v>
      </c>
      <c r="F113" s="2">
        <v>1731</v>
      </c>
      <c r="G113" s="2">
        <v>1895</v>
      </c>
      <c r="H113" s="2">
        <v>346</v>
      </c>
      <c r="I113" s="2">
        <v>617</v>
      </c>
      <c r="J113" s="2">
        <v>4</v>
      </c>
      <c r="K113" s="2">
        <v>7</v>
      </c>
    </row>
    <row r="114" spans="1:11" ht="15.75">
      <c r="A114" s="1">
        <v>0.7131944444444445</v>
      </c>
      <c r="B114" s="4" t="s">
        <v>24</v>
      </c>
      <c r="C114" s="2">
        <v>13</v>
      </c>
      <c r="D114" s="2">
        <v>1676</v>
      </c>
      <c r="E114" s="2">
        <v>1086</v>
      </c>
      <c r="F114" s="2">
        <v>1418</v>
      </c>
      <c r="G114" s="2">
        <v>134</v>
      </c>
      <c r="H114" s="2">
        <v>435</v>
      </c>
      <c r="I114" s="2">
        <v>339</v>
      </c>
      <c r="J114" s="2">
        <v>14</v>
      </c>
      <c r="K114" s="2">
        <v>4</v>
      </c>
    </row>
    <row r="115" spans="1:11" ht="15.75">
      <c r="A115" s="1">
        <v>0.7222222222222222</v>
      </c>
      <c r="B115" s="4" t="s">
        <v>25</v>
      </c>
      <c r="C115" s="2">
        <v>14</v>
      </c>
      <c r="D115" s="2">
        <v>617</v>
      </c>
      <c r="E115" s="2">
        <v>1895</v>
      </c>
      <c r="F115" s="2">
        <v>346</v>
      </c>
      <c r="G115" s="2">
        <v>422</v>
      </c>
      <c r="H115" s="2">
        <v>122</v>
      </c>
      <c r="I115" s="2">
        <v>611</v>
      </c>
      <c r="J115" s="2">
        <v>3</v>
      </c>
      <c r="K115" s="2">
        <v>4</v>
      </c>
    </row>
    <row r="116" spans="1:11" ht="15.75">
      <c r="A116" s="1">
        <v>0.7270833333333333</v>
      </c>
      <c r="B116" s="4" t="s">
        <v>26</v>
      </c>
      <c r="C116" s="2">
        <v>15</v>
      </c>
      <c r="D116" s="2">
        <v>1086</v>
      </c>
      <c r="E116" s="2">
        <v>1418</v>
      </c>
      <c r="F116" s="2">
        <v>1676</v>
      </c>
      <c r="G116" s="2">
        <v>339</v>
      </c>
      <c r="H116" s="2">
        <v>134</v>
      </c>
      <c r="I116" s="2">
        <v>435</v>
      </c>
      <c r="J116" s="2">
        <v>10</v>
      </c>
      <c r="K116" s="2">
        <v>3</v>
      </c>
    </row>
    <row r="117" spans="1:11" ht="15.75">
      <c r="A117" s="1">
        <v>0.7465277777777778</v>
      </c>
      <c r="B117" s="4" t="s">
        <v>27</v>
      </c>
      <c r="C117" s="2">
        <v>16</v>
      </c>
      <c r="D117" s="2">
        <v>346</v>
      </c>
      <c r="E117" s="2">
        <v>1895</v>
      </c>
      <c r="F117" s="2">
        <v>617</v>
      </c>
      <c r="G117" s="2">
        <v>122</v>
      </c>
      <c r="H117" s="2">
        <v>611</v>
      </c>
      <c r="I117" s="2">
        <v>422</v>
      </c>
      <c r="J117" s="2">
        <v>4</v>
      </c>
      <c r="K117" s="2">
        <v>3</v>
      </c>
    </row>
    <row r="118" spans="1:11" ht="15.75">
      <c r="A118" s="1">
        <v>0.7743055555555555</v>
      </c>
      <c r="B118" s="4" t="s">
        <v>28</v>
      </c>
      <c r="C118" s="2">
        <v>18</v>
      </c>
      <c r="D118" s="2">
        <v>617</v>
      </c>
      <c r="E118" s="2">
        <v>346</v>
      </c>
      <c r="F118" s="2">
        <v>1895</v>
      </c>
      <c r="G118" s="2">
        <v>122</v>
      </c>
      <c r="H118" s="2">
        <v>422</v>
      </c>
      <c r="I118" s="2">
        <v>611</v>
      </c>
      <c r="J118" s="2">
        <v>4</v>
      </c>
      <c r="K118" s="2">
        <v>0</v>
      </c>
    </row>
    <row r="119" spans="1:11" ht="15.75">
      <c r="A119" s="1">
        <v>0.7861111111111111</v>
      </c>
      <c r="B119" s="4" t="s">
        <v>29</v>
      </c>
      <c r="C119" s="2">
        <v>19</v>
      </c>
      <c r="D119" s="2">
        <v>1676</v>
      </c>
      <c r="E119" s="2">
        <v>1086</v>
      </c>
      <c r="F119" s="2">
        <v>1418</v>
      </c>
      <c r="G119" s="2">
        <v>346</v>
      </c>
      <c r="H119" s="2">
        <v>1895</v>
      </c>
      <c r="I119" s="2">
        <v>617</v>
      </c>
      <c r="J119" s="2">
        <v>12</v>
      </c>
      <c r="K119" s="2">
        <v>6</v>
      </c>
    </row>
    <row r="120" spans="1:11" ht="15.75">
      <c r="A120" s="1">
        <v>0.7944444444444444</v>
      </c>
      <c r="B120" s="4" t="s">
        <v>30</v>
      </c>
      <c r="C120" s="2">
        <v>20</v>
      </c>
      <c r="D120" s="2">
        <v>1086</v>
      </c>
      <c r="E120" s="2">
        <v>1418</v>
      </c>
      <c r="F120" s="2">
        <v>1676</v>
      </c>
      <c r="G120" s="2">
        <v>1895</v>
      </c>
      <c r="H120" s="2">
        <v>346</v>
      </c>
      <c r="I120" s="2">
        <v>617</v>
      </c>
      <c r="J120" s="2">
        <v>8</v>
      </c>
      <c r="K120" s="2">
        <v>7</v>
      </c>
    </row>
    <row r="121" spans="8:11" ht="15.75">
      <c r="H121" t="s">
        <v>128</v>
      </c>
      <c r="J121">
        <f>SUM(J103:J120)</f>
        <v>119</v>
      </c>
      <c r="K121" s="32">
        <f>SUM(K103:K120)</f>
        <v>78</v>
      </c>
    </row>
    <row r="122" spans="8:11" ht="15.75">
      <c r="H122" t="s">
        <v>129</v>
      </c>
      <c r="K122">
        <f>(J121+K121)/(120-102)/2</f>
        <v>5.472222222222222</v>
      </c>
    </row>
  </sheetData>
  <sheetProtection/>
  <mergeCells count="2">
    <mergeCell ref="A1:J1"/>
    <mergeCell ref="A101:K10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B82">
      <selection activeCell="K93" sqref="K93"/>
    </sheetView>
  </sheetViews>
  <sheetFormatPr defaultColWidth="8.875" defaultRowHeight="15.75"/>
  <sheetData>
    <row r="1" spans="1:10" ht="15.75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1" ht="31.5">
      <c r="A2" s="3" t="s">
        <v>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43</v>
      </c>
    </row>
    <row r="3" spans="1:12" ht="15.75">
      <c r="A3" s="1">
        <v>0.41875</v>
      </c>
      <c r="B3" s="2">
        <v>1</v>
      </c>
      <c r="C3" s="2">
        <v>48</v>
      </c>
      <c r="D3" s="2">
        <v>2377</v>
      </c>
      <c r="E3" s="2">
        <v>701</v>
      </c>
      <c r="F3" s="2">
        <v>2537</v>
      </c>
      <c r="G3" s="2">
        <v>3340</v>
      </c>
      <c r="H3" s="2">
        <v>3246</v>
      </c>
      <c r="I3" s="2">
        <v>4</v>
      </c>
      <c r="J3" s="2">
        <v>0</v>
      </c>
      <c r="K3" s="12"/>
      <c r="L3" t="s">
        <v>41</v>
      </c>
    </row>
    <row r="4" spans="1:12" ht="15.75">
      <c r="A4" s="1">
        <v>0.42430555555555555</v>
      </c>
      <c r="B4" s="2">
        <v>2</v>
      </c>
      <c r="C4" s="2">
        <v>207</v>
      </c>
      <c r="D4" s="2">
        <v>2421</v>
      </c>
      <c r="E4" s="2">
        <v>2914</v>
      </c>
      <c r="F4" s="2">
        <v>3150</v>
      </c>
      <c r="G4" s="2">
        <v>2534</v>
      </c>
      <c r="H4" s="2">
        <v>611</v>
      </c>
      <c r="I4" s="2">
        <v>1</v>
      </c>
      <c r="J4" s="2">
        <v>0</v>
      </c>
      <c r="K4" s="14">
        <f aca="true" t="shared" si="0" ref="K4:K66">A4-A3</f>
        <v>0.005555555555555536</v>
      </c>
      <c r="L4" s="14"/>
    </row>
    <row r="5" spans="1:12" ht="15.75">
      <c r="A5" s="1">
        <v>0.4305555555555556</v>
      </c>
      <c r="B5" s="2">
        <v>3</v>
      </c>
      <c r="C5" s="2">
        <v>2962</v>
      </c>
      <c r="D5" s="2">
        <v>768</v>
      </c>
      <c r="E5" s="2">
        <v>339</v>
      </c>
      <c r="F5" s="2">
        <v>1418</v>
      </c>
      <c r="G5" s="2">
        <v>3123</v>
      </c>
      <c r="H5" s="2">
        <v>614</v>
      </c>
      <c r="I5" s="2">
        <v>4</v>
      </c>
      <c r="J5" s="2">
        <v>5</v>
      </c>
      <c r="K5" s="14">
        <f t="shared" si="0"/>
        <v>0.006250000000000033</v>
      </c>
      <c r="L5" s="14"/>
    </row>
    <row r="6" spans="1:12" ht="15.75">
      <c r="A6" s="1">
        <v>0.4361111111111111</v>
      </c>
      <c r="B6" s="2">
        <v>4</v>
      </c>
      <c r="C6" s="2">
        <v>3373</v>
      </c>
      <c r="D6" s="2">
        <v>2641</v>
      </c>
      <c r="E6" s="2">
        <v>620</v>
      </c>
      <c r="F6" s="2">
        <v>2010</v>
      </c>
      <c r="G6" s="2">
        <v>116</v>
      </c>
      <c r="H6" s="2">
        <v>2121</v>
      </c>
      <c r="I6" s="2">
        <v>0</v>
      </c>
      <c r="J6" s="2">
        <v>1</v>
      </c>
      <c r="K6" s="14">
        <f t="shared" si="0"/>
        <v>0.005555555555555536</v>
      </c>
      <c r="L6" s="14"/>
    </row>
    <row r="7" spans="1:12" ht="15.75">
      <c r="A7" s="1">
        <v>0.44166666666666665</v>
      </c>
      <c r="B7" s="2">
        <v>5</v>
      </c>
      <c r="C7" s="2">
        <v>1900</v>
      </c>
      <c r="D7" s="2">
        <v>1111</v>
      </c>
      <c r="E7" s="2">
        <v>3283</v>
      </c>
      <c r="F7" s="2">
        <v>449</v>
      </c>
      <c r="G7" s="2">
        <v>623</v>
      </c>
      <c r="H7" s="2">
        <v>1915</v>
      </c>
      <c r="I7" s="2">
        <v>2</v>
      </c>
      <c r="J7" s="2">
        <v>0</v>
      </c>
      <c r="K7" s="14">
        <f t="shared" si="0"/>
        <v>0.005555555555555536</v>
      </c>
      <c r="L7" s="14"/>
    </row>
    <row r="8" spans="1:12" ht="15.75">
      <c r="A8" s="1">
        <v>0.4486111111111111</v>
      </c>
      <c r="B8" s="2">
        <v>6</v>
      </c>
      <c r="C8" s="2">
        <v>1370</v>
      </c>
      <c r="D8" s="2">
        <v>2964</v>
      </c>
      <c r="E8" s="2">
        <v>1885</v>
      </c>
      <c r="F8" s="2">
        <v>2913</v>
      </c>
      <c r="G8" s="2">
        <v>1024</v>
      </c>
      <c r="H8" s="2">
        <v>3208</v>
      </c>
      <c r="I8" s="2">
        <v>3</v>
      </c>
      <c r="J8" s="2">
        <v>0</v>
      </c>
      <c r="K8" s="14">
        <f t="shared" si="0"/>
        <v>0.006944444444444475</v>
      </c>
      <c r="L8" s="14"/>
    </row>
    <row r="9" spans="1:12" ht="15.75">
      <c r="A9" s="1">
        <v>0.4534722222222222</v>
      </c>
      <c r="B9" s="2">
        <v>7</v>
      </c>
      <c r="C9" s="2">
        <v>1712</v>
      </c>
      <c r="D9" s="2">
        <v>346</v>
      </c>
      <c r="E9" s="2">
        <v>1529</v>
      </c>
      <c r="F9" s="2">
        <v>1829</v>
      </c>
      <c r="G9" s="2">
        <v>612</v>
      </c>
      <c r="H9" s="2">
        <v>3298</v>
      </c>
      <c r="I9" s="2">
        <v>0</v>
      </c>
      <c r="J9" s="2">
        <v>0</v>
      </c>
      <c r="K9" s="14">
        <f t="shared" si="0"/>
        <v>0.004861111111111094</v>
      </c>
      <c r="L9" s="14"/>
    </row>
    <row r="10" spans="1:12" ht="15.75">
      <c r="A10" s="1">
        <v>0.4604166666666667</v>
      </c>
      <c r="B10" s="2">
        <v>8</v>
      </c>
      <c r="C10" s="2">
        <v>1727</v>
      </c>
      <c r="D10" s="2">
        <v>1708</v>
      </c>
      <c r="E10" s="2">
        <v>1849</v>
      </c>
      <c r="F10" s="2">
        <v>2363</v>
      </c>
      <c r="G10" s="2">
        <v>2819</v>
      </c>
      <c r="H10" s="2">
        <v>45</v>
      </c>
      <c r="I10" s="2">
        <v>0</v>
      </c>
      <c r="J10" s="2">
        <v>1</v>
      </c>
      <c r="K10" s="14">
        <f t="shared" si="0"/>
        <v>0.006944444444444475</v>
      </c>
      <c r="L10" s="14"/>
    </row>
    <row r="11" spans="1:12" ht="15.75">
      <c r="A11" s="1">
        <v>0.4763888888888889</v>
      </c>
      <c r="B11" s="2">
        <v>9</v>
      </c>
      <c r="C11" s="2">
        <v>3279</v>
      </c>
      <c r="D11" s="2">
        <v>1446</v>
      </c>
      <c r="E11" s="2">
        <v>1123</v>
      </c>
      <c r="F11" s="2">
        <v>2963</v>
      </c>
      <c r="G11" s="2">
        <v>2911</v>
      </c>
      <c r="H11" s="2">
        <v>2900</v>
      </c>
      <c r="I11" s="2">
        <v>0</v>
      </c>
      <c r="J11" s="2">
        <v>0</v>
      </c>
      <c r="K11" s="14">
        <f t="shared" si="0"/>
        <v>0.01597222222222222</v>
      </c>
      <c r="L11" s="14"/>
    </row>
    <row r="12" spans="1:12" ht="15.75">
      <c r="A12" s="1">
        <v>0.48680555555555555</v>
      </c>
      <c r="B12" s="2">
        <v>11</v>
      </c>
      <c r="C12" s="2">
        <v>1024</v>
      </c>
      <c r="D12" s="2">
        <v>2964</v>
      </c>
      <c r="E12" s="2">
        <v>48</v>
      </c>
      <c r="F12" s="2">
        <v>116</v>
      </c>
      <c r="G12" s="2">
        <v>3283</v>
      </c>
      <c r="H12" s="2">
        <v>2914</v>
      </c>
      <c r="I12" s="2">
        <v>0</v>
      </c>
      <c r="J12" s="2">
        <v>0</v>
      </c>
      <c r="K12" s="14">
        <f t="shared" si="0"/>
        <v>0.01041666666666663</v>
      </c>
      <c r="L12" s="14"/>
    </row>
    <row r="13" spans="1:12" ht="15.75">
      <c r="A13" s="1">
        <v>0.4916666666666667</v>
      </c>
      <c r="B13" s="2">
        <v>12</v>
      </c>
      <c r="C13" s="2">
        <v>3123</v>
      </c>
      <c r="D13" s="2">
        <v>2534</v>
      </c>
      <c r="E13" s="2">
        <v>207</v>
      </c>
      <c r="F13" s="2">
        <v>1529</v>
      </c>
      <c r="G13" s="2">
        <v>449</v>
      </c>
      <c r="H13" s="2">
        <v>3373</v>
      </c>
      <c r="I13" s="2">
        <v>2</v>
      </c>
      <c r="J13" s="2">
        <v>0</v>
      </c>
      <c r="K13" s="14">
        <f t="shared" si="0"/>
        <v>0.004861111111111149</v>
      </c>
      <c r="L13" s="14"/>
    </row>
    <row r="14" spans="1:12" ht="15.75">
      <c r="A14" s="1">
        <v>0.49722222222222223</v>
      </c>
      <c r="B14" s="2">
        <v>13</v>
      </c>
      <c r="C14" s="2">
        <v>2421</v>
      </c>
      <c r="D14" s="2">
        <v>2962</v>
      </c>
      <c r="E14" s="2">
        <v>612</v>
      </c>
      <c r="F14" s="2">
        <v>3208</v>
      </c>
      <c r="G14" s="2">
        <v>620</v>
      </c>
      <c r="H14" s="2">
        <v>2363</v>
      </c>
      <c r="I14" s="2">
        <v>0</v>
      </c>
      <c r="J14" s="2">
        <v>3</v>
      </c>
      <c r="K14" s="14">
        <f t="shared" si="0"/>
        <v>0.005555555555555536</v>
      </c>
      <c r="L14" s="14"/>
    </row>
    <row r="15" spans="1:12" ht="15.75">
      <c r="A15" s="1">
        <v>0.5013888888888889</v>
      </c>
      <c r="B15" s="2">
        <v>14</v>
      </c>
      <c r="C15" s="2">
        <v>1829</v>
      </c>
      <c r="D15" s="2">
        <v>1708</v>
      </c>
      <c r="E15" s="2">
        <v>2963</v>
      </c>
      <c r="F15" s="2">
        <v>3340</v>
      </c>
      <c r="G15" s="2">
        <v>2900</v>
      </c>
      <c r="H15" s="2">
        <v>623</v>
      </c>
      <c r="I15" s="2">
        <v>0</v>
      </c>
      <c r="J15" s="2">
        <v>2</v>
      </c>
      <c r="K15" s="14">
        <f t="shared" si="0"/>
        <v>0.004166666666666652</v>
      </c>
      <c r="L15" s="14"/>
    </row>
    <row r="16" spans="1:12" ht="15.75">
      <c r="A16" s="1">
        <v>0.5076388888888889</v>
      </c>
      <c r="B16" s="2">
        <v>15</v>
      </c>
      <c r="C16" s="2">
        <v>2912</v>
      </c>
      <c r="D16" s="2">
        <v>2641</v>
      </c>
      <c r="E16" s="2">
        <v>1123</v>
      </c>
      <c r="F16" s="2">
        <v>768</v>
      </c>
      <c r="G16" s="2">
        <v>2537</v>
      </c>
      <c r="H16" s="2">
        <v>45</v>
      </c>
      <c r="I16" s="2">
        <v>3</v>
      </c>
      <c r="J16" s="2">
        <v>1</v>
      </c>
      <c r="K16" s="14">
        <f t="shared" si="0"/>
        <v>0.006249999999999978</v>
      </c>
      <c r="L16" s="14"/>
    </row>
    <row r="17" spans="1:12" ht="15.75">
      <c r="A17" s="1">
        <v>0.5194444444444445</v>
      </c>
      <c r="B17" s="2">
        <v>16</v>
      </c>
      <c r="C17" s="2">
        <v>3150</v>
      </c>
      <c r="D17" s="2">
        <v>2377</v>
      </c>
      <c r="E17" s="2">
        <v>614</v>
      </c>
      <c r="F17" s="2">
        <v>2961</v>
      </c>
      <c r="G17" s="2">
        <v>2121</v>
      </c>
      <c r="H17" s="2">
        <v>1727</v>
      </c>
      <c r="I17" s="2">
        <v>0</v>
      </c>
      <c r="J17" s="2">
        <v>3</v>
      </c>
      <c r="K17" s="14">
        <f t="shared" si="0"/>
        <v>0.011805555555555625</v>
      </c>
      <c r="L17" s="14"/>
    </row>
    <row r="18" spans="1:12" ht="15.75">
      <c r="A18" s="1">
        <v>0.5256944444444445</v>
      </c>
      <c r="B18" s="2">
        <v>17</v>
      </c>
      <c r="C18" s="2">
        <v>3298</v>
      </c>
      <c r="D18" s="2">
        <v>2819</v>
      </c>
      <c r="E18" s="2">
        <v>1849</v>
      </c>
      <c r="F18" s="2">
        <v>1885</v>
      </c>
      <c r="G18" s="2">
        <v>1915</v>
      </c>
      <c r="H18" s="2">
        <v>3246</v>
      </c>
      <c r="I18" s="2">
        <v>0</v>
      </c>
      <c r="J18" s="2">
        <v>1</v>
      </c>
      <c r="K18" s="14">
        <f t="shared" si="0"/>
        <v>0.006249999999999978</v>
      </c>
      <c r="L18" s="14"/>
    </row>
    <row r="19" spans="1:12" ht="15.75">
      <c r="A19" s="1">
        <v>0.5305555555555556</v>
      </c>
      <c r="B19" s="2">
        <v>10</v>
      </c>
      <c r="C19" s="2">
        <v>2068</v>
      </c>
      <c r="D19" s="2">
        <v>3154</v>
      </c>
      <c r="E19" s="2">
        <v>339</v>
      </c>
      <c r="F19" s="2">
        <v>2961</v>
      </c>
      <c r="G19" s="2">
        <v>176</v>
      </c>
      <c r="H19" s="2">
        <v>2912</v>
      </c>
      <c r="I19" s="2">
        <v>4</v>
      </c>
      <c r="J19" s="2">
        <v>2</v>
      </c>
      <c r="K19" s="14">
        <f t="shared" si="0"/>
        <v>0.004861111111111094</v>
      </c>
      <c r="L19" s="14"/>
    </row>
    <row r="20" spans="1:12" ht="15.75">
      <c r="A20" s="1">
        <v>0.5472222222222222</v>
      </c>
      <c r="B20" s="2">
        <v>18</v>
      </c>
      <c r="C20" s="2">
        <v>1418</v>
      </c>
      <c r="D20" s="2">
        <v>2010</v>
      </c>
      <c r="E20" s="2">
        <v>2911</v>
      </c>
      <c r="F20" s="2">
        <v>176</v>
      </c>
      <c r="G20" s="2">
        <v>701</v>
      </c>
      <c r="H20" s="2">
        <v>346</v>
      </c>
      <c r="I20" s="2">
        <v>2</v>
      </c>
      <c r="J20" s="2">
        <v>0</v>
      </c>
      <c r="K20" s="14">
        <f t="shared" si="0"/>
        <v>0.016666666666666607</v>
      </c>
      <c r="L20" s="14"/>
    </row>
    <row r="21" spans="1:12" ht="15.75">
      <c r="A21" s="1">
        <v>0.5541666666666667</v>
      </c>
      <c r="B21" s="2">
        <v>19</v>
      </c>
      <c r="C21" s="2">
        <v>1712</v>
      </c>
      <c r="D21" s="2">
        <v>1370</v>
      </c>
      <c r="E21" s="2">
        <v>611</v>
      </c>
      <c r="F21" s="2">
        <v>2068</v>
      </c>
      <c r="G21" s="2">
        <v>1446</v>
      </c>
      <c r="H21" s="2">
        <v>1111</v>
      </c>
      <c r="I21" s="2">
        <v>0</v>
      </c>
      <c r="J21" s="2">
        <v>2</v>
      </c>
      <c r="K21" s="14">
        <f t="shared" si="0"/>
        <v>0.006944444444444531</v>
      </c>
      <c r="L21" s="14"/>
    </row>
    <row r="22" spans="1:12" ht="15.75">
      <c r="A22" s="1">
        <v>0.5576388888888889</v>
      </c>
      <c r="B22" s="2">
        <v>20</v>
      </c>
      <c r="C22" s="2">
        <v>2913</v>
      </c>
      <c r="D22" s="2">
        <v>1900</v>
      </c>
      <c r="E22" s="2">
        <v>3123</v>
      </c>
      <c r="F22" s="2">
        <v>3279</v>
      </c>
      <c r="G22" s="2">
        <v>3154</v>
      </c>
      <c r="H22" s="2">
        <v>620</v>
      </c>
      <c r="I22" s="2">
        <v>5</v>
      </c>
      <c r="J22" s="2">
        <v>2</v>
      </c>
      <c r="K22" s="14">
        <f t="shared" si="0"/>
        <v>0.00347222222222221</v>
      </c>
      <c r="L22" s="14"/>
    </row>
    <row r="23" spans="1:12" ht="15.75">
      <c r="A23" s="1">
        <v>0.5611111111111111</v>
      </c>
      <c r="B23" s="2">
        <v>21</v>
      </c>
      <c r="C23" s="2">
        <v>2914</v>
      </c>
      <c r="D23" s="2">
        <v>2964</v>
      </c>
      <c r="E23" s="2">
        <v>1123</v>
      </c>
      <c r="F23" s="2">
        <v>612</v>
      </c>
      <c r="G23" s="2">
        <v>2377</v>
      </c>
      <c r="H23" s="2">
        <v>2363</v>
      </c>
      <c r="I23" s="2">
        <v>0</v>
      </c>
      <c r="J23" s="2">
        <v>5</v>
      </c>
      <c r="K23" s="14">
        <f t="shared" si="0"/>
        <v>0.00347222222222221</v>
      </c>
      <c r="L23" s="14"/>
    </row>
    <row r="24" spans="1:12" ht="15.75">
      <c r="A24" s="1">
        <v>0.5673611111111111</v>
      </c>
      <c r="B24" s="2">
        <v>22</v>
      </c>
      <c r="C24" s="2">
        <v>1024</v>
      </c>
      <c r="D24" s="2">
        <v>3373</v>
      </c>
      <c r="E24" s="2">
        <v>623</v>
      </c>
      <c r="F24" s="2">
        <v>2819</v>
      </c>
      <c r="G24" s="2">
        <v>768</v>
      </c>
      <c r="H24" s="2">
        <v>1885</v>
      </c>
      <c r="I24" s="2">
        <v>5</v>
      </c>
      <c r="J24" s="2">
        <v>1</v>
      </c>
      <c r="K24" s="14">
        <f t="shared" si="0"/>
        <v>0.006249999999999978</v>
      </c>
      <c r="L24" s="14"/>
    </row>
    <row r="25" spans="1:12" ht="15.75">
      <c r="A25" s="1">
        <v>0.5715277777777777</v>
      </c>
      <c r="B25" s="2">
        <v>23</v>
      </c>
      <c r="C25" s="2">
        <v>2641</v>
      </c>
      <c r="D25" s="2">
        <v>3246</v>
      </c>
      <c r="E25" s="2">
        <v>346</v>
      </c>
      <c r="F25" s="2">
        <v>1708</v>
      </c>
      <c r="G25" s="2">
        <v>207</v>
      </c>
      <c r="H25" s="2">
        <v>339</v>
      </c>
      <c r="I25" s="2">
        <v>4</v>
      </c>
      <c r="J25" s="2">
        <v>1</v>
      </c>
      <c r="K25" s="14">
        <f t="shared" si="0"/>
        <v>0.004166666666666652</v>
      </c>
      <c r="L25" s="14"/>
    </row>
    <row r="26" spans="1:12" ht="15.75">
      <c r="A26" s="1">
        <v>0.576388888888889</v>
      </c>
      <c r="B26" s="2">
        <v>24</v>
      </c>
      <c r="C26" s="2">
        <v>3150</v>
      </c>
      <c r="D26" s="2">
        <v>2010</v>
      </c>
      <c r="E26" s="2">
        <v>2068</v>
      </c>
      <c r="F26" s="2">
        <v>3283</v>
      </c>
      <c r="G26" s="2">
        <v>3340</v>
      </c>
      <c r="H26" s="2">
        <v>1446</v>
      </c>
      <c r="I26" s="2">
        <v>2</v>
      </c>
      <c r="J26" s="2">
        <v>3</v>
      </c>
      <c r="K26" s="14">
        <f t="shared" si="0"/>
        <v>0.004861111111111205</v>
      </c>
      <c r="L26" s="14"/>
    </row>
    <row r="27" spans="1:12" ht="15.75">
      <c r="A27" s="1">
        <v>0.5805555555555556</v>
      </c>
      <c r="B27" s="2">
        <v>25</v>
      </c>
      <c r="C27" s="2">
        <v>1712</v>
      </c>
      <c r="D27" s="2">
        <v>1849</v>
      </c>
      <c r="E27" s="2">
        <v>701</v>
      </c>
      <c r="F27" s="2">
        <v>2962</v>
      </c>
      <c r="G27" s="2">
        <v>1900</v>
      </c>
      <c r="H27" s="2">
        <v>48</v>
      </c>
      <c r="I27" s="2">
        <v>1</v>
      </c>
      <c r="J27" s="2">
        <v>1</v>
      </c>
      <c r="K27" s="14">
        <f t="shared" si="0"/>
        <v>0.004166666666666652</v>
      </c>
      <c r="L27" s="14"/>
    </row>
    <row r="28" spans="1:12" ht="15.75">
      <c r="A28" s="1">
        <v>0.5923611111111111</v>
      </c>
      <c r="B28" s="2">
        <v>26</v>
      </c>
      <c r="C28" s="2">
        <v>176</v>
      </c>
      <c r="D28" s="2">
        <v>116</v>
      </c>
      <c r="E28" s="2">
        <v>2534</v>
      </c>
      <c r="F28" s="2">
        <v>2912</v>
      </c>
      <c r="G28" s="2">
        <v>3298</v>
      </c>
      <c r="H28" s="2">
        <v>1370</v>
      </c>
      <c r="I28" s="2">
        <v>0</v>
      </c>
      <c r="J28" s="2">
        <v>3</v>
      </c>
      <c r="K28" s="14">
        <f t="shared" si="0"/>
        <v>0.011805555555555514</v>
      </c>
      <c r="L28" s="14"/>
    </row>
    <row r="29" spans="1:12" ht="15.75">
      <c r="A29" s="1">
        <v>0.6</v>
      </c>
      <c r="B29" s="2">
        <v>27</v>
      </c>
      <c r="C29" s="2">
        <v>2961</v>
      </c>
      <c r="D29" s="2">
        <v>1529</v>
      </c>
      <c r="E29" s="2">
        <v>1418</v>
      </c>
      <c r="F29" s="2">
        <v>2900</v>
      </c>
      <c r="G29" s="2">
        <v>3279</v>
      </c>
      <c r="H29" s="2">
        <v>2421</v>
      </c>
      <c r="I29" s="2">
        <v>0</v>
      </c>
      <c r="J29" s="2">
        <v>0</v>
      </c>
      <c r="K29" s="14">
        <f t="shared" si="0"/>
        <v>0.007638888888888862</v>
      </c>
      <c r="L29" s="14"/>
    </row>
    <row r="30" spans="1:12" ht="15.75">
      <c r="A30" s="1">
        <v>0.6027777777777777</v>
      </c>
      <c r="B30" s="2">
        <v>28</v>
      </c>
      <c r="C30" s="2">
        <v>2963</v>
      </c>
      <c r="D30" s="2">
        <v>2913</v>
      </c>
      <c r="E30" s="2">
        <v>1915</v>
      </c>
      <c r="F30" s="2">
        <v>614</v>
      </c>
      <c r="G30" s="2">
        <v>45</v>
      </c>
      <c r="H30" s="2">
        <v>611</v>
      </c>
      <c r="I30" s="2">
        <v>1</v>
      </c>
      <c r="J30" s="2">
        <v>3</v>
      </c>
      <c r="K30" s="14">
        <f t="shared" si="0"/>
        <v>0.002777777777777768</v>
      </c>
      <c r="L30" s="14"/>
    </row>
    <row r="31" spans="1:12" ht="15.75">
      <c r="A31" s="1">
        <v>0.6069444444444444</v>
      </c>
      <c r="B31" s="2">
        <v>29</v>
      </c>
      <c r="C31" s="2">
        <v>2911</v>
      </c>
      <c r="D31" s="2">
        <v>449</v>
      </c>
      <c r="E31" s="2">
        <v>3154</v>
      </c>
      <c r="F31" s="2">
        <v>3208</v>
      </c>
      <c r="G31" s="2">
        <v>1829</v>
      </c>
      <c r="H31" s="2">
        <v>1727</v>
      </c>
      <c r="I31" s="2">
        <v>1</v>
      </c>
      <c r="J31" s="2">
        <v>0</v>
      </c>
      <c r="K31" s="14">
        <f t="shared" si="0"/>
        <v>0.004166666666666652</v>
      </c>
      <c r="L31" s="14"/>
    </row>
    <row r="32" spans="1:12" ht="15.75">
      <c r="A32" s="1">
        <v>0.6118055555555556</v>
      </c>
      <c r="B32" s="2">
        <v>30</v>
      </c>
      <c r="C32" s="2">
        <v>1111</v>
      </c>
      <c r="D32" s="2">
        <v>2537</v>
      </c>
      <c r="E32" s="2">
        <v>339</v>
      </c>
      <c r="F32" s="2">
        <v>2121</v>
      </c>
      <c r="G32" s="2">
        <v>2819</v>
      </c>
      <c r="H32" s="2">
        <v>3150</v>
      </c>
      <c r="I32" s="2">
        <v>4</v>
      </c>
      <c r="J32" s="2">
        <v>0</v>
      </c>
      <c r="K32" s="14">
        <f t="shared" si="0"/>
        <v>0.004861111111111205</v>
      </c>
      <c r="L32" s="14"/>
    </row>
    <row r="33" spans="1:12" ht="15.75">
      <c r="A33" s="1">
        <v>0.6173611111111111</v>
      </c>
      <c r="B33" s="2">
        <v>31</v>
      </c>
      <c r="C33" s="2">
        <v>3298</v>
      </c>
      <c r="D33" s="2">
        <v>2363</v>
      </c>
      <c r="E33" s="2">
        <v>1446</v>
      </c>
      <c r="F33" s="2">
        <v>1024</v>
      </c>
      <c r="G33" s="2">
        <v>1900</v>
      </c>
      <c r="H33" s="2">
        <v>2641</v>
      </c>
      <c r="I33" s="2">
        <v>2</v>
      </c>
      <c r="J33" s="2">
        <v>0</v>
      </c>
      <c r="K33" s="14">
        <f t="shared" si="0"/>
        <v>0.005555555555555536</v>
      </c>
      <c r="L33" s="14"/>
    </row>
    <row r="34" spans="1:12" ht="15.75">
      <c r="A34" s="1">
        <v>0.6215277777777778</v>
      </c>
      <c r="B34" s="2">
        <v>32</v>
      </c>
      <c r="C34" s="2">
        <v>2010</v>
      </c>
      <c r="D34" s="2">
        <v>1123</v>
      </c>
      <c r="E34" s="2">
        <v>623</v>
      </c>
      <c r="F34" s="2">
        <v>207</v>
      </c>
      <c r="G34" s="2">
        <v>2912</v>
      </c>
      <c r="H34" s="2">
        <v>1849</v>
      </c>
      <c r="I34" s="2">
        <v>1</v>
      </c>
      <c r="J34" s="2">
        <v>4</v>
      </c>
      <c r="K34" s="14">
        <f t="shared" si="0"/>
        <v>0.004166666666666652</v>
      </c>
      <c r="L34" s="14"/>
    </row>
    <row r="35" spans="1:12" ht="15.75">
      <c r="A35" s="1">
        <v>0.6270833333333333</v>
      </c>
      <c r="B35" s="2">
        <v>33</v>
      </c>
      <c r="C35" s="2">
        <v>45</v>
      </c>
      <c r="D35" s="2">
        <v>701</v>
      </c>
      <c r="E35" s="2">
        <v>612</v>
      </c>
      <c r="F35" s="2">
        <v>1370</v>
      </c>
      <c r="G35" s="2">
        <v>2534</v>
      </c>
      <c r="H35" s="2">
        <v>2961</v>
      </c>
      <c r="I35" s="2">
        <v>0</v>
      </c>
      <c r="J35" s="2">
        <v>0</v>
      </c>
      <c r="K35" s="14">
        <f t="shared" si="0"/>
        <v>0.005555555555555536</v>
      </c>
      <c r="L35" s="14"/>
    </row>
    <row r="36" spans="1:12" ht="15.75">
      <c r="A36" s="1">
        <v>0.63125</v>
      </c>
      <c r="B36" s="2">
        <v>34</v>
      </c>
      <c r="C36" s="2">
        <v>449</v>
      </c>
      <c r="D36" s="2">
        <v>2913</v>
      </c>
      <c r="E36" s="2">
        <v>2377</v>
      </c>
      <c r="F36" s="2">
        <v>116</v>
      </c>
      <c r="G36" s="2">
        <v>2900</v>
      </c>
      <c r="H36" s="2">
        <v>1529</v>
      </c>
      <c r="I36" s="2">
        <v>3</v>
      </c>
      <c r="J36" s="2">
        <v>2</v>
      </c>
      <c r="K36" s="14">
        <f t="shared" si="0"/>
        <v>0.004166666666666652</v>
      </c>
      <c r="L36" s="14"/>
    </row>
    <row r="37" spans="1:12" ht="15.75">
      <c r="A37" s="1">
        <v>0.6368055555555555</v>
      </c>
      <c r="B37" s="2">
        <v>35</v>
      </c>
      <c r="C37" s="2">
        <v>48</v>
      </c>
      <c r="D37" s="2">
        <v>768</v>
      </c>
      <c r="E37" s="2">
        <v>3279</v>
      </c>
      <c r="F37" s="2">
        <v>3208</v>
      </c>
      <c r="G37" s="2">
        <v>2068</v>
      </c>
      <c r="H37" s="2">
        <v>1708</v>
      </c>
      <c r="I37" s="2">
        <v>3</v>
      </c>
      <c r="J37" s="2">
        <v>1</v>
      </c>
      <c r="K37" s="14">
        <f t="shared" si="0"/>
        <v>0.005555555555555536</v>
      </c>
      <c r="L37" s="14"/>
    </row>
    <row r="38" spans="1:12" ht="15.75">
      <c r="A38" s="1">
        <v>0.642361111111111</v>
      </c>
      <c r="B38" s="2">
        <v>36</v>
      </c>
      <c r="C38" s="2">
        <v>3246</v>
      </c>
      <c r="D38" s="2">
        <v>2421</v>
      </c>
      <c r="E38" s="2">
        <v>3283</v>
      </c>
      <c r="F38" s="2">
        <v>614</v>
      </c>
      <c r="G38" s="2">
        <v>2914</v>
      </c>
      <c r="H38" s="2">
        <v>2911</v>
      </c>
      <c r="I38" s="2">
        <v>2</v>
      </c>
      <c r="J38" s="2">
        <v>0</v>
      </c>
      <c r="K38" s="14">
        <f t="shared" si="0"/>
        <v>0.005555555555555536</v>
      </c>
      <c r="L38" s="14"/>
    </row>
    <row r="39" spans="1:12" ht="15.75">
      <c r="A39" s="1">
        <v>0.6465277777777778</v>
      </c>
      <c r="B39" s="2">
        <v>37</v>
      </c>
      <c r="C39" s="2">
        <v>3154</v>
      </c>
      <c r="D39" s="2">
        <v>3340</v>
      </c>
      <c r="E39" s="2">
        <v>1111</v>
      </c>
      <c r="F39" s="2">
        <v>346</v>
      </c>
      <c r="G39" s="2">
        <v>2962</v>
      </c>
      <c r="H39" s="2">
        <v>3373</v>
      </c>
      <c r="I39" s="2">
        <v>5</v>
      </c>
      <c r="J39" s="2">
        <v>3</v>
      </c>
      <c r="K39" s="14">
        <f t="shared" si="0"/>
        <v>0.004166666666666763</v>
      </c>
      <c r="L39" s="14"/>
    </row>
    <row r="40" spans="1:12" ht="15.75">
      <c r="A40" s="1">
        <v>0.6534722222222222</v>
      </c>
      <c r="B40" s="2">
        <v>38</v>
      </c>
      <c r="C40" s="2">
        <v>1418</v>
      </c>
      <c r="D40" s="2">
        <v>620</v>
      </c>
      <c r="E40" s="2">
        <v>1829</v>
      </c>
      <c r="F40" s="2">
        <v>2537</v>
      </c>
      <c r="G40" s="2">
        <v>611</v>
      </c>
      <c r="H40" s="2">
        <v>1885</v>
      </c>
      <c r="I40" s="2">
        <v>0</v>
      </c>
      <c r="J40" s="2">
        <v>0</v>
      </c>
      <c r="K40" s="14">
        <f t="shared" si="0"/>
        <v>0.00694444444444442</v>
      </c>
      <c r="L40" s="14"/>
    </row>
    <row r="41" spans="1:12" ht="15.75">
      <c r="A41" s="1">
        <v>0.65625</v>
      </c>
      <c r="B41" s="2">
        <v>39</v>
      </c>
      <c r="C41" s="2">
        <v>176</v>
      </c>
      <c r="D41" s="2">
        <v>1727</v>
      </c>
      <c r="E41" s="2">
        <v>3123</v>
      </c>
      <c r="F41" s="2">
        <v>2964</v>
      </c>
      <c r="G41" s="2">
        <v>1712</v>
      </c>
      <c r="H41" s="2">
        <v>2963</v>
      </c>
      <c r="I41" s="2">
        <v>4</v>
      </c>
      <c r="J41" s="2">
        <v>4</v>
      </c>
      <c r="K41" s="14">
        <f t="shared" si="0"/>
        <v>0.002777777777777768</v>
      </c>
      <c r="L41" s="14"/>
    </row>
    <row r="42" spans="1:12" ht="15.75">
      <c r="A42" s="1">
        <v>0.6625</v>
      </c>
      <c r="B42" s="2">
        <v>40</v>
      </c>
      <c r="C42" s="2">
        <v>2121</v>
      </c>
      <c r="D42" s="2">
        <v>2363</v>
      </c>
      <c r="E42" s="2">
        <v>3279</v>
      </c>
      <c r="F42" s="2">
        <v>1915</v>
      </c>
      <c r="G42" s="2">
        <v>207</v>
      </c>
      <c r="H42" s="2">
        <v>1370</v>
      </c>
      <c r="I42" s="2">
        <v>1</v>
      </c>
      <c r="J42" s="2">
        <v>0</v>
      </c>
      <c r="K42" s="14">
        <f t="shared" si="0"/>
        <v>0.006249999999999978</v>
      </c>
      <c r="L42" s="14"/>
    </row>
    <row r="43" spans="1:12" ht="15.75">
      <c r="A43" s="1">
        <v>0.66875</v>
      </c>
      <c r="B43" s="2">
        <v>41</v>
      </c>
      <c r="C43" s="2">
        <v>623</v>
      </c>
      <c r="D43" s="2">
        <v>1708</v>
      </c>
      <c r="E43" s="2">
        <v>2911</v>
      </c>
      <c r="F43" s="2">
        <v>3298</v>
      </c>
      <c r="G43" s="2">
        <v>2377</v>
      </c>
      <c r="H43" s="2">
        <v>2961</v>
      </c>
      <c r="I43" s="2">
        <v>0</v>
      </c>
      <c r="J43" s="2">
        <v>0</v>
      </c>
      <c r="K43" s="14">
        <f t="shared" si="0"/>
        <v>0.006249999999999978</v>
      </c>
      <c r="L43" s="14"/>
    </row>
    <row r="44" spans="1:12" ht="15.75">
      <c r="A44" s="1">
        <v>0.6736111111111112</v>
      </c>
      <c r="B44" s="2">
        <v>42</v>
      </c>
      <c r="C44" s="2">
        <v>2912</v>
      </c>
      <c r="D44" s="2">
        <v>1900</v>
      </c>
      <c r="E44" s="2">
        <v>3208</v>
      </c>
      <c r="F44" s="2">
        <v>1111</v>
      </c>
      <c r="G44" s="2">
        <v>1123</v>
      </c>
      <c r="H44" s="2">
        <v>3373</v>
      </c>
      <c r="I44" s="2">
        <v>0</v>
      </c>
      <c r="J44" s="2">
        <v>2</v>
      </c>
      <c r="K44" s="14">
        <f t="shared" si="0"/>
        <v>0.004861111111111205</v>
      </c>
      <c r="L44" s="14"/>
    </row>
    <row r="45" spans="1:12" ht="15.75">
      <c r="A45" s="1">
        <v>0.6777777777777777</v>
      </c>
      <c r="B45" s="2">
        <v>43</v>
      </c>
      <c r="C45" s="2">
        <v>346</v>
      </c>
      <c r="D45" s="2">
        <v>2900</v>
      </c>
      <c r="E45" s="2">
        <v>614</v>
      </c>
      <c r="F45" s="2">
        <v>1885</v>
      </c>
      <c r="G45" s="2">
        <v>45</v>
      </c>
      <c r="H45" s="2">
        <v>2068</v>
      </c>
      <c r="I45" s="2">
        <v>4</v>
      </c>
      <c r="J45" s="2">
        <v>1</v>
      </c>
      <c r="K45" s="14">
        <f t="shared" si="0"/>
        <v>0.004166666666666541</v>
      </c>
      <c r="L45" s="14"/>
    </row>
    <row r="46" spans="1:12" ht="15.75">
      <c r="A46" s="1">
        <v>0.6819444444444445</v>
      </c>
      <c r="B46" s="2">
        <v>44</v>
      </c>
      <c r="C46" s="2">
        <v>1829</v>
      </c>
      <c r="D46" s="2">
        <v>2537</v>
      </c>
      <c r="E46" s="2">
        <v>1024</v>
      </c>
      <c r="F46" s="2">
        <v>2534</v>
      </c>
      <c r="G46" s="2">
        <v>2962</v>
      </c>
      <c r="H46" s="2">
        <v>2010</v>
      </c>
      <c r="I46" s="2">
        <v>1</v>
      </c>
      <c r="J46" s="2">
        <v>0</v>
      </c>
      <c r="K46" s="14">
        <f t="shared" si="0"/>
        <v>0.004166666666666763</v>
      </c>
      <c r="L46" s="14"/>
    </row>
    <row r="47" spans="1:12" ht="15.75">
      <c r="A47" s="1">
        <v>0.688888888888889</v>
      </c>
      <c r="B47" s="2">
        <v>45</v>
      </c>
      <c r="C47" s="2">
        <v>1712</v>
      </c>
      <c r="D47" s="2">
        <v>2421</v>
      </c>
      <c r="E47" s="2">
        <v>3150</v>
      </c>
      <c r="F47" s="2">
        <v>3154</v>
      </c>
      <c r="G47" s="2">
        <v>2964</v>
      </c>
      <c r="H47" s="2">
        <v>1849</v>
      </c>
      <c r="I47" s="2">
        <v>1</v>
      </c>
      <c r="J47" s="2">
        <v>0</v>
      </c>
      <c r="K47" s="14">
        <f t="shared" si="0"/>
        <v>0.006944444444444531</v>
      </c>
      <c r="L47" s="14"/>
    </row>
    <row r="48" spans="1:12" ht="15.75">
      <c r="A48" s="1">
        <v>0.6923611111111111</v>
      </c>
      <c r="B48" s="2">
        <v>46</v>
      </c>
      <c r="C48" s="2">
        <v>2121</v>
      </c>
      <c r="D48" s="2">
        <v>2963</v>
      </c>
      <c r="E48" s="2">
        <v>449</v>
      </c>
      <c r="F48" s="2">
        <v>3246</v>
      </c>
      <c r="G48" s="2">
        <v>612</v>
      </c>
      <c r="H48" s="2">
        <v>1418</v>
      </c>
      <c r="I48" s="2">
        <v>0</v>
      </c>
      <c r="J48" s="2">
        <v>1</v>
      </c>
      <c r="K48" s="14">
        <f t="shared" si="0"/>
        <v>0.003472222222222099</v>
      </c>
      <c r="L48" s="14"/>
    </row>
    <row r="49" spans="1:12" ht="15.75">
      <c r="A49" s="1">
        <v>0.6965277777777777</v>
      </c>
      <c r="B49" s="2">
        <v>47</v>
      </c>
      <c r="C49" s="2">
        <v>3340</v>
      </c>
      <c r="D49" s="2">
        <v>2819</v>
      </c>
      <c r="E49" s="2">
        <v>176</v>
      </c>
      <c r="F49" s="2">
        <v>2914</v>
      </c>
      <c r="G49" s="2">
        <v>768</v>
      </c>
      <c r="H49" s="2">
        <v>2913</v>
      </c>
      <c r="I49" s="2">
        <v>1</v>
      </c>
      <c r="J49" s="2">
        <v>1</v>
      </c>
      <c r="K49" s="14">
        <f t="shared" si="0"/>
        <v>0.004166666666666652</v>
      </c>
      <c r="L49" s="14"/>
    </row>
    <row r="50" spans="1:12" ht="15.75">
      <c r="A50" s="1">
        <v>0.7006944444444444</v>
      </c>
      <c r="B50" s="2">
        <v>48</v>
      </c>
      <c r="C50" s="2">
        <v>1727</v>
      </c>
      <c r="D50" s="2">
        <v>3283</v>
      </c>
      <c r="E50" s="2">
        <v>701</v>
      </c>
      <c r="F50" s="2">
        <v>3123</v>
      </c>
      <c r="G50" s="2">
        <v>2641</v>
      </c>
      <c r="H50" s="2">
        <v>611</v>
      </c>
      <c r="I50" s="2">
        <v>7</v>
      </c>
      <c r="J50" s="2">
        <v>3</v>
      </c>
      <c r="K50" s="14">
        <f t="shared" si="0"/>
        <v>0.004166666666666652</v>
      </c>
      <c r="L50" s="14"/>
    </row>
    <row r="51" spans="1:12" ht="15.75">
      <c r="A51" s="1">
        <v>0.7152777777777778</v>
      </c>
      <c r="B51" s="2">
        <v>49</v>
      </c>
      <c r="C51" s="2">
        <v>1915</v>
      </c>
      <c r="D51" s="2">
        <v>48</v>
      </c>
      <c r="E51" s="2">
        <v>1446</v>
      </c>
      <c r="F51" s="2">
        <v>620</v>
      </c>
      <c r="G51" s="2">
        <v>339</v>
      </c>
      <c r="H51" s="2">
        <v>1529</v>
      </c>
      <c r="I51" s="2">
        <v>0</v>
      </c>
      <c r="J51" s="2">
        <v>3</v>
      </c>
      <c r="K51" s="14">
        <f t="shared" si="0"/>
        <v>0.014583333333333393</v>
      </c>
      <c r="L51" s="14"/>
    </row>
    <row r="52" spans="1:12" ht="15.75">
      <c r="A52" s="1">
        <v>0.7222222222222222</v>
      </c>
      <c r="B52" s="2">
        <v>50</v>
      </c>
      <c r="C52" s="2">
        <v>116</v>
      </c>
      <c r="D52" s="2">
        <v>2537</v>
      </c>
      <c r="E52" s="2">
        <v>2068</v>
      </c>
      <c r="F52" s="2">
        <v>1900</v>
      </c>
      <c r="G52" s="2">
        <v>2421</v>
      </c>
      <c r="H52" s="2">
        <v>1708</v>
      </c>
      <c r="I52" s="2">
        <v>0</v>
      </c>
      <c r="J52" s="2">
        <v>0</v>
      </c>
      <c r="K52" s="14">
        <f t="shared" si="0"/>
        <v>0.00694444444444442</v>
      </c>
      <c r="L52" s="14"/>
    </row>
    <row r="53" spans="1:12" ht="15.75">
      <c r="A53" s="1">
        <v>0.7270833333333333</v>
      </c>
      <c r="B53" s="2">
        <v>51</v>
      </c>
      <c r="C53" s="2">
        <v>45</v>
      </c>
      <c r="D53" s="2">
        <v>3246</v>
      </c>
      <c r="E53" s="2">
        <v>2964</v>
      </c>
      <c r="F53" s="2">
        <v>3279</v>
      </c>
      <c r="G53" s="2">
        <v>1829</v>
      </c>
      <c r="H53" s="2">
        <v>3373</v>
      </c>
      <c r="I53" s="2">
        <v>3</v>
      </c>
      <c r="J53" s="2">
        <v>1</v>
      </c>
      <c r="K53" s="14">
        <f t="shared" si="0"/>
        <v>0.004861111111111094</v>
      </c>
      <c r="L53" s="14"/>
    </row>
    <row r="54" spans="1:12" ht="15.75">
      <c r="A54" s="1">
        <v>0.7298611111111111</v>
      </c>
      <c r="B54" s="2">
        <v>52</v>
      </c>
      <c r="C54" s="2">
        <v>1712</v>
      </c>
      <c r="D54" s="2">
        <v>2912</v>
      </c>
      <c r="E54" s="2">
        <v>1885</v>
      </c>
      <c r="F54" s="2">
        <v>2914</v>
      </c>
      <c r="G54" s="2">
        <v>449</v>
      </c>
      <c r="H54" s="2">
        <v>2363</v>
      </c>
      <c r="I54" s="2">
        <v>4</v>
      </c>
      <c r="J54" s="2">
        <v>1</v>
      </c>
      <c r="K54" s="14">
        <f t="shared" si="0"/>
        <v>0.002777777777777768</v>
      </c>
      <c r="L54" s="14"/>
    </row>
    <row r="55" spans="1:12" ht="15.75">
      <c r="A55" s="1">
        <v>0.7354166666666666</v>
      </c>
      <c r="B55" s="2">
        <v>53</v>
      </c>
      <c r="C55" s="2">
        <v>2534</v>
      </c>
      <c r="D55" s="2">
        <v>768</v>
      </c>
      <c r="E55" s="2">
        <v>2377</v>
      </c>
      <c r="F55" s="2">
        <v>3283</v>
      </c>
      <c r="G55" s="2">
        <v>346</v>
      </c>
      <c r="H55" s="2">
        <v>3154</v>
      </c>
      <c r="I55" s="2">
        <v>5</v>
      </c>
      <c r="J55" s="2">
        <v>2</v>
      </c>
      <c r="K55" s="14">
        <f t="shared" si="0"/>
        <v>0.005555555555555536</v>
      </c>
      <c r="L55" s="14"/>
    </row>
    <row r="56" spans="1:12" ht="15.75">
      <c r="A56" s="1">
        <v>0.7395833333333334</v>
      </c>
      <c r="B56" s="2">
        <v>54</v>
      </c>
      <c r="C56" s="2">
        <v>3298</v>
      </c>
      <c r="D56" s="2">
        <v>1727</v>
      </c>
      <c r="E56" s="2">
        <v>1418</v>
      </c>
      <c r="F56" s="2">
        <v>1123</v>
      </c>
      <c r="G56" s="2">
        <v>3340</v>
      </c>
      <c r="H56" s="2">
        <v>620</v>
      </c>
      <c r="I56" s="2">
        <v>6</v>
      </c>
      <c r="J56" s="2">
        <v>2</v>
      </c>
      <c r="K56" s="14">
        <f t="shared" si="0"/>
        <v>0.004166666666666763</v>
      </c>
      <c r="L56" s="14"/>
    </row>
    <row r="57" spans="1:12" ht="15.75">
      <c r="A57" s="1">
        <v>0.7430555555555555</v>
      </c>
      <c r="B57" s="2">
        <v>55</v>
      </c>
      <c r="C57" s="2">
        <v>2961</v>
      </c>
      <c r="D57" s="2">
        <v>48</v>
      </c>
      <c r="E57" s="2">
        <v>3123</v>
      </c>
      <c r="F57" s="2">
        <v>2010</v>
      </c>
      <c r="G57" s="2">
        <v>2913</v>
      </c>
      <c r="H57" s="2">
        <v>1111</v>
      </c>
      <c r="I57" s="2">
        <v>0</v>
      </c>
      <c r="J57" s="2">
        <v>3</v>
      </c>
      <c r="K57" s="14">
        <f t="shared" si="0"/>
        <v>0.003472222222222099</v>
      </c>
      <c r="L57" s="14"/>
    </row>
    <row r="58" spans="1:12" ht="15.75">
      <c r="A58" s="1">
        <v>0.7493055555555556</v>
      </c>
      <c r="B58" s="2">
        <v>56</v>
      </c>
      <c r="C58" s="2">
        <v>2962</v>
      </c>
      <c r="D58" s="2">
        <v>3150</v>
      </c>
      <c r="E58" s="2">
        <v>1915</v>
      </c>
      <c r="F58" s="2">
        <v>2963</v>
      </c>
      <c r="G58" s="2">
        <v>612</v>
      </c>
      <c r="H58" s="2">
        <v>2641</v>
      </c>
      <c r="I58" s="2">
        <v>0</v>
      </c>
      <c r="J58" s="2">
        <v>2</v>
      </c>
      <c r="K58" s="14">
        <f t="shared" si="0"/>
        <v>0.006250000000000089</v>
      </c>
      <c r="L58" s="14"/>
    </row>
    <row r="59" spans="1:12" ht="15.75">
      <c r="A59" s="1">
        <v>0.7541666666666668</v>
      </c>
      <c r="B59" s="2">
        <v>57</v>
      </c>
      <c r="C59" s="2">
        <v>611</v>
      </c>
      <c r="D59" s="2">
        <v>1529</v>
      </c>
      <c r="E59" s="2">
        <v>3208</v>
      </c>
      <c r="F59" s="2">
        <v>623</v>
      </c>
      <c r="G59" s="2">
        <v>2121</v>
      </c>
      <c r="H59" s="2">
        <v>176</v>
      </c>
      <c r="I59" s="2">
        <v>0</v>
      </c>
      <c r="J59" s="2">
        <v>2</v>
      </c>
      <c r="K59" s="14">
        <f t="shared" si="0"/>
        <v>0.004861111111111205</v>
      </c>
      <c r="L59" s="14"/>
    </row>
    <row r="60" spans="1:12" ht="15.75">
      <c r="A60" s="1">
        <v>0.7590277777777777</v>
      </c>
      <c r="B60" s="2">
        <v>58</v>
      </c>
      <c r="C60" s="2">
        <v>1370</v>
      </c>
      <c r="D60" s="2">
        <v>2911</v>
      </c>
      <c r="E60" s="2">
        <v>1024</v>
      </c>
      <c r="F60" s="2">
        <v>1849</v>
      </c>
      <c r="G60" s="2">
        <v>339</v>
      </c>
      <c r="H60" s="2">
        <v>2900</v>
      </c>
      <c r="I60" s="2">
        <v>1</v>
      </c>
      <c r="J60" s="2">
        <v>3</v>
      </c>
      <c r="K60" s="14">
        <f t="shared" si="0"/>
        <v>0.004861111111110983</v>
      </c>
      <c r="L60" s="14"/>
    </row>
    <row r="61" spans="1:12" ht="15.75">
      <c r="A61" s="1">
        <v>0.7645833333333334</v>
      </c>
      <c r="B61" s="2">
        <v>59</v>
      </c>
      <c r="C61" s="2">
        <v>116</v>
      </c>
      <c r="D61" s="2">
        <v>614</v>
      </c>
      <c r="E61" s="2">
        <v>1446</v>
      </c>
      <c r="F61" s="2">
        <v>701</v>
      </c>
      <c r="G61" s="2">
        <v>2819</v>
      </c>
      <c r="H61" s="2">
        <v>207</v>
      </c>
      <c r="I61" s="2">
        <v>0</v>
      </c>
      <c r="J61" s="2">
        <v>3</v>
      </c>
      <c r="K61" s="14">
        <f t="shared" si="0"/>
        <v>0.005555555555555647</v>
      </c>
      <c r="L61" s="14"/>
    </row>
    <row r="62" spans="1:12" ht="15.75">
      <c r="A62" s="1">
        <v>0.3909722222222222</v>
      </c>
      <c r="B62" s="2">
        <v>60</v>
      </c>
      <c r="C62" s="2">
        <v>45</v>
      </c>
      <c r="D62" s="2">
        <v>620</v>
      </c>
      <c r="E62" s="2">
        <v>3298</v>
      </c>
      <c r="F62" s="2">
        <v>2068</v>
      </c>
      <c r="G62" s="2">
        <v>449</v>
      </c>
      <c r="H62" s="2">
        <v>2964</v>
      </c>
      <c r="I62" s="2">
        <v>9</v>
      </c>
      <c r="J62" s="2">
        <v>0</v>
      </c>
      <c r="K62" s="14"/>
      <c r="L62" s="14" t="s">
        <v>40</v>
      </c>
    </row>
    <row r="63" spans="1:12" ht="15.75">
      <c r="A63" s="1">
        <v>0.39444444444444443</v>
      </c>
      <c r="B63" s="2">
        <v>61</v>
      </c>
      <c r="C63" s="2">
        <v>3154</v>
      </c>
      <c r="D63" s="2">
        <v>1708</v>
      </c>
      <c r="E63" s="2">
        <v>2641</v>
      </c>
      <c r="F63" s="2">
        <v>1418</v>
      </c>
      <c r="G63" s="2">
        <v>1885</v>
      </c>
      <c r="H63" s="2">
        <v>1111</v>
      </c>
      <c r="I63" s="2">
        <v>2</v>
      </c>
      <c r="J63" s="2">
        <v>6</v>
      </c>
      <c r="K63" s="14">
        <f t="shared" si="0"/>
        <v>0.00347222222222221</v>
      </c>
      <c r="L63" s="14"/>
    </row>
    <row r="64" spans="1:12" ht="15.75">
      <c r="A64" s="1">
        <v>0.3986111111111111</v>
      </c>
      <c r="B64" s="2">
        <v>62</v>
      </c>
      <c r="C64" s="2">
        <v>3246</v>
      </c>
      <c r="D64" s="2">
        <v>3208</v>
      </c>
      <c r="E64" s="2">
        <v>2534</v>
      </c>
      <c r="F64" s="2">
        <v>1712</v>
      </c>
      <c r="G64" s="2">
        <v>2010</v>
      </c>
      <c r="H64" s="2">
        <v>1915</v>
      </c>
      <c r="I64" s="2">
        <v>3</v>
      </c>
      <c r="J64" s="2">
        <v>3</v>
      </c>
      <c r="K64" s="14">
        <f t="shared" si="0"/>
        <v>0.004166666666666652</v>
      </c>
      <c r="L64" s="14"/>
    </row>
    <row r="65" spans="1:12" ht="15.75">
      <c r="A65" s="1">
        <v>0.40277777777777773</v>
      </c>
      <c r="B65" s="2">
        <v>63</v>
      </c>
      <c r="C65" s="2">
        <v>2363</v>
      </c>
      <c r="D65" s="2">
        <v>2900</v>
      </c>
      <c r="E65" s="2">
        <v>176</v>
      </c>
      <c r="F65" s="2">
        <v>3373</v>
      </c>
      <c r="G65" s="2">
        <v>3150</v>
      </c>
      <c r="H65" s="2">
        <v>48</v>
      </c>
      <c r="I65" s="2">
        <v>2</v>
      </c>
      <c r="J65" s="2">
        <v>0</v>
      </c>
      <c r="K65" s="14">
        <f t="shared" si="0"/>
        <v>0.004166666666666652</v>
      </c>
      <c r="L65" s="14"/>
    </row>
    <row r="66" spans="1:12" ht="15.75">
      <c r="A66" s="1">
        <v>0.4069444444444445</v>
      </c>
      <c r="B66" s="2">
        <v>64</v>
      </c>
      <c r="C66" s="2">
        <v>623</v>
      </c>
      <c r="D66" s="2">
        <v>2914</v>
      </c>
      <c r="E66" s="2">
        <v>1727</v>
      </c>
      <c r="F66" s="2">
        <v>701</v>
      </c>
      <c r="G66" s="2">
        <v>339</v>
      </c>
      <c r="H66" s="2">
        <v>3279</v>
      </c>
      <c r="I66" s="2">
        <v>3</v>
      </c>
      <c r="J66" s="2">
        <v>3</v>
      </c>
      <c r="K66" s="14">
        <f t="shared" si="0"/>
        <v>0.004166666666666763</v>
      </c>
      <c r="L66" s="14"/>
    </row>
    <row r="67" spans="1:12" ht="15.75">
      <c r="A67" s="1">
        <v>0.41041666666666665</v>
      </c>
      <c r="B67" s="2">
        <v>65</v>
      </c>
      <c r="C67" s="2">
        <v>2962</v>
      </c>
      <c r="D67" s="2">
        <v>2961</v>
      </c>
      <c r="E67" s="2">
        <v>611</v>
      </c>
      <c r="F67" s="2">
        <v>2819</v>
      </c>
      <c r="G67" s="2">
        <v>1123</v>
      </c>
      <c r="H67" s="2">
        <v>116</v>
      </c>
      <c r="I67" s="2">
        <v>0</v>
      </c>
      <c r="J67" s="2">
        <v>1</v>
      </c>
      <c r="K67" s="14">
        <f aca="true" t="shared" si="1" ref="K67:K90">A67-A66</f>
        <v>0.0034722222222221544</v>
      </c>
      <c r="L67" s="14"/>
    </row>
    <row r="68" spans="1:12" ht="15.75">
      <c r="A68" s="1">
        <v>0.4145833333333333</v>
      </c>
      <c r="B68" s="2">
        <v>66</v>
      </c>
      <c r="C68" s="2">
        <v>2911</v>
      </c>
      <c r="D68" s="2">
        <v>1900</v>
      </c>
      <c r="E68" s="2">
        <v>3340</v>
      </c>
      <c r="F68" s="2">
        <v>612</v>
      </c>
      <c r="G68" s="2">
        <v>614</v>
      </c>
      <c r="H68" s="2">
        <v>1529</v>
      </c>
      <c r="I68" s="2">
        <v>1</v>
      </c>
      <c r="J68" s="2">
        <v>1</v>
      </c>
      <c r="K68" s="14">
        <f t="shared" si="1"/>
        <v>0.004166666666666652</v>
      </c>
      <c r="L68" s="14"/>
    </row>
    <row r="69" spans="1:12" ht="15.75">
      <c r="A69" s="1">
        <v>0.41875</v>
      </c>
      <c r="B69" s="2">
        <v>67</v>
      </c>
      <c r="C69" s="2">
        <v>1446</v>
      </c>
      <c r="D69" s="2">
        <v>1829</v>
      </c>
      <c r="E69" s="2">
        <v>2121</v>
      </c>
      <c r="F69" s="2">
        <v>1849</v>
      </c>
      <c r="G69" s="2">
        <v>768</v>
      </c>
      <c r="H69" s="2">
        <v>2421</v>
      </c>
      <c r="I69" s="2">
        <v>0</v>
      </c>
      <c r="J69" s="2">
        <v>3</v>
      </c>
      <c r="K69" s="14">
        <f t="shared" si="1"/>
        <v>0.004166666666666707</v>
      </c>
      <c r="L69" s="14"/>
    </row>
    <row r="70" spans="1:12" ht="15.75">
      <c r="A70" s="1">
        <v>0.42291666666666666</v>
      </c>
      <c r="B70" s="2">
        <v>68</v>
      </c>
      <c r="C70" s="2">
        <v>2963</v>
      </c>
      <c r="D70" s="2">
        <v>2537</v>
      </c>
      <c r="E70" s="2">
        <v>207</v>
      </c>
      <c r="F70" s="2">
        <v>1370</v>
      </c>
      <c r="G70" s="2">
        <v>3283</v>
      </c>
      <c r="H70" s="2">
        <v>2913</v>
      </c>
      <c r="I70" s="2">
        <v>3</v>
      </c>
      <c r="J70" s="2">
        <v>2</v>
      </c>
      <c r="K70" s="14">
        <f t="shared" si="1"/>
        <v>0.004166666666666652</v>
      </c>
      <c r="L70" s="14"/>
    </row>
    <row r="71" spans="1:12" ht="15.75">
      <c r="A71" s="1">
        <v>0.4270833333333333</v>
      </c>
      <c r="B71" s="2">
        <v>69</v>
      </c>
      <c r="C71" s="2">
        <v>346</v>
      </c>
      <c r="D71" s="2">
        <v>1024</v>
      </c>
      <c r="E71" s="2">
        <v>2377</v>
      </c>
      <c r="F71" s="2">
        <v>3123</v>
      </c>
      <c r="G71" s="2">
        <v>2912</v>
      </c>
      <c r="H71" s="2">
        <v>1915</v>
      </c>
      <c r="I71" s="2">
        <v>8</v>
      </c>
      <c r="J71" s="2">
        <v>1</v>
      </c>
      <c r="K71" s="14">
        <f t="shared" si="1"/>
        <v>0.004166666666666652</v>
      </c>
      <c r="L71" s="14"/>
    </row>
    <row r="72" spans="1:12" ht="15.75">
      <c r="A72" s="1">
        <v>0.43125</v>
      </c>
      <c r="B72" s="2">
        <v>70</v>
      </c>
      <c r="C72" s="2">
        <v>2534</v>
      </c>
      <c r="D72" s="2">
        <v>623</v>
      </c>
      <c r="E72" s="2">
        <v>2068</v>
      </c>
      <c r="F72" s="2">
        <v>2964</v>
      </c>
      <c r="G72" s="2">
        <v>1418</v>
      </c>
      <c r="H72" s="2">
        <v>2641</v>
      </c>
      <c r="I72" s="2">
        <v>2</v>
      </c>
      <c r="J72" s="2">
        <v>3</v>
      </c>
      <c r="K72" s="14">
        <f t="shared" si="1"/>
        <v>0.004166666666666707</v>
      </c>
      <c r="L72" s="14"/>
    </row>
    <row r="73" spans="1:12" ht="15.75">
      <c r="A73" s="1">
        <v>0.4361111111111111</v>
      </c>
      <c r="B73" s="2">
        <v>71</v>
      </c>
      <c r="C73" s="2">
        <v>3340</v>
      </c>
      <c r="D73" s="2">
        <v>339</v>
      </c>
      <c r="E73" s="2">
        <v>45</v>
      </c>
      <c r="F73" s="2">
        <v>116</v>
      </c>
      <c r="G73" s="2">
        <v>1712</v>
      </c>
      <c r="H73" s="2">
        <v>3208</v>
      </c>
      <c r="I73" s="2">
        <v>6</v>
      </c>
      <c r="J73" s="2">
        <v>3</v>
      </c>
      <c r="K73" s="14">
        <f t="shared" si="1"/>
        <v>0.004861111111111094</v>
      </c>
      <c r="L73" s="14"/>
    </row>
    <row r="74" spans="1:12" ht="15.75">
      <c r="A74" s="1">
        <v>0.44027777777777777</v>
      </c>
      <c r="B74" s="2">
        <v>72</v>
      </c>
      <c r="C74" s="2">
        <v>2010</v>
      </c>
      <c r="D74" s="2">
        <v>2900</v>
      </c>
      <c r="E74" s="2">
        <v>612</v>
      </c>
      <c r="F74" s="2">
        <v>768</v>
      </c>
      <c r="G74" s="2">
        <v>611</v>
      </c>
      <c r="H74" s="2">
        <v>1727</v>
      </c>
      <c r="I74" s="2">
        <v>6</v>
      </c>
      <c r="J74" s="2">
        <v>4</v>
      </c>
      <c r="K74" s="14">
        <f t="shared" si="1"/>
        <v>0.004166666666666652</v>
      </c>
      <c r="L74" s="14"/>
    </row>
    <row r="75" spans="1:12" ht="15.75">
      <c r="A75" s="1">
        <v>0.4451388888888889</v>
      </c>
      <c r="B75" s="2">
        <v>73</v>
      </c>
      <c r="C75" s="2">
        <v>2913</v>
      </c>
      <c r="D75" s="2">
        <v>1123</v>
      </c>
      <c r="E75" s="2">
        <v>701</v>
      </c>
      <c r="F75" s="2">
        <v>3283</v>
      </c>
      <c r="G75" s="2">
        <v>3150</v>
      </c>
      <c r="H75" s="2">
        <v>1708</v>
      </c>
      <c r="I75" s="2">
        <v>0</v>
      </c>
      <c r="J75" s="2">
        <v>0</v>
      </c>
      <c r="K75" s="14">
        <f t="shared" si="1"/>
        <v>0.004861111111111149</v>
      </c>
      <c r="L75" s="14"/>
    </row>
    <row r="76" spans="1:12" ht="15.75">
      <c r="A76" s="1">
        <v>0.4576388888888889</v>
      </c>
      <c r="B76" s="2">
        <v>74</v>
      </c>
      <c r="C76" s="2">
        <v>207</v>
      </c>
      <c r="D76" s="2">
        <v>2377</v>
      </c>
      <c r="E76" s="2">
        <v>620</v>
      </c>
      <c r="F76" s="2">
        <v>1829</v>
      </c>
      <c r="G76" s="2">
        <v>1111</v>
      </c>
      <c r="H76" s="2">
        <v>176</v>
      </c>
      <c r="I76" s="2">
        <v>3</v>
      </c>
      <c r="J76" s="2">
        <v>0</v>
      </c>
      <c r="K76" s="14">
        <f t="shared" si="1"/>
        <v>0.012499999999999956</v>
      </c>
      <c r="L76" s="14"/>
    </row>
    <row r="77" spans="1:12" ht="15.75">
      <c r="A77" s="1">
        <v>0.4618055555555556</v>
      </c>
      <c r="B77" s="2">
        <v>75</v>
      </c>
      <c r="C77" s="2">
        <v>346</v>
      </c>
      <c r="D77" s="2">
        <v>2421</v>
      </c>
      <c r="E77" s="2">
        <v>2819</v>
      </c>
      <c r="F77" s="2">
        <v>449</v>
      </c>
      <c r="G77" s="2">
        <v>1370</v>
      </c>
      <c r="H77" s="2">
        <v>48</v>
      </c>
      <c r="I77" s="2">
        <v>4</v>
      </c>
      <c r="J77" s="2">
        <v>0</v>
      </c>
      <c r="K77" s="14">
        <f t="shared" si="1"/>
        <v>0.004166666666666707</v>
      </c>
      <c r="L77" s="14"/>
    </row>
    <row r="78" spans="1:12" ht="15.75">
      <c r="A78" s="1">
        <v>0.46597222222222223</v>
      </c>
      <c r="B78" s="2">
        <v>76</v>
      </c>
      <c r="C78" s="2">
        <v>3246</v>
      </c>
      <c r="D78" s="2">
        <v>2963</v>
      </c>
      <c r="E78" s="2">
        <v>1529</v>
      </c>
      <c r="F78" s="2">
        <v>2363</v>
      </c>
      <c r="G78" s="2">
        <v>3154</v>
      </c>
      <c r="H78" s="2">
        <v>1024</v>
      </c>
      <c r="I78" s="2">
        <v>3</v>
      </c>
      <c r="J78" s="2">
        <v>4</v>
      </c>
      <c r="K78" s="14">
        <f t="shared" si="1"/>
        <v>0.004166666666666652</v>
      </c>
      <c r="L78" s="14"/>
    </row>
    <row r="79" spans="1:12" ht="15.75">
      <c r="A79" s="1">
        <v>0.47222222222222227</v>
      </c>
      <c r="B79" s="2">
        <v>77</v>
      </c>
      <c r="C79" s="2">
        <v>3373</v>
      </c>
      <c r="D79" s="2">
        <v>614</v>
      </c>
      <c r="E79" s="2">
        <v>1849</v>
      </c>
      <c r="F79" s="2">
        <v>3279</v>
      </c>
      <c r="G79" s="2">
        <v>2537</v>
      </c>
      <c r="H79" s="2">
        <v>3298</v>
      </c>
      <c r="I79" s="2">
        <v>3</v>
      </c>
      <c r="J79" s="2">
        <v>1</v>
      </c>
      <c r="K79" s="14">
        <f t="shared" si="1"/>
        <v>0.006250000000000033</v>
      </c>
      <c r="L79" s="14"/>
    </row>
    <row r="80" spans="1:12" ht="15.75">
      <c r="A80" s="1">
        <v>0.4763888888888889</v>
      </c>
      <c r="B80" s="2">
        <v>78</v>
      </c>
      <c r="C80" s="2">
        <v>2914</v>
      </c>
      <c r="D80" s="2">
        <v>3123</v>
      </c>
      <c r="E80" s="2">
        <v>1885</v>
      </c>
      <c r="F80" s="2">
        <v>1446</v>
      </c>
      <c r="G80" s="2">
        <v>1900</v>
      </c>
      <c r="H80" s="2">
        <v>2961</v>
      </c>
      <c r="I80" s="2">
        <v>3</v>
      </c>
      <c r="J80" s="2">
        <v>0</v>
      </c>
      <c r="K80" s="14">
        <f t="shared" si="1"/>
        <v>0.004166666666666652</v>
      </c>
      <c r="L80" s="14"/>
    </row>
    <row r="81" spans="1:12" ht="15.75">
      <c r="A81" s="1">
        <v>0.4798611111111111</v>
      </c>
      <c r="B81" s="2">
        <v>79</v>
      </c>
      <c r="C81" s="2">
        <v>2912</v>
      </c>
      <c r="D81" s="2">
        <v>2911</v>
      </c>
      <c r="E81" s="2">
        <v>45</v>
      </c>
      <c r="F81" s="2">
        <v>2962</v>
      </c>
      <c r="G81" s="2">
        <v>2121</v>
      </c>
      <c r="H81" s="2">
        <v>207</v>
      </c>
      <c r="I81" s="2">
        <v>7</v>
      </c>
      <c r="J81" s="2">
        <v>1</v>
      </c>
      <c r="K81" s="14">
        <f t="shared" si="1"/>
        <v>0.00347222222222221</v>
      </c>
      <c r="L81" s="14"/>
    </row>
    <row r="82" spans="1:12" ht="15.75">
      <c r="A82" s="1">
        <v>0.4840277777777778</v>
      </c>
      <c r="B82" s="2">
        <v>80</v>
      </c>
      <c r="C82" s="2">
        <v>2819</v>
      </c>
      <c r="D82" s="2">
        <v>2641</v>
      </c>
      <c r="E82" s="2">
        <v>3283</v>
      </c>
      <c r="F82" s="2">
        <v>620</v>
      </c>
      <c r="G82" s="2">
        <v>2900</v>
      </c>
      <c r="H82" s="2">
        <v>1712</v>
      </c>
      <c r="I82" s="2">
        <v>3</v>
      </c>
      <c r="J82" s="2">
        <v>1</v>
      </c>
      <c r="K82" s="14">
        <f t="shared" si="1"/>
        <v>0.004166666666666652</v>
      </c>
      <c r="L82" s="14"/>
    </row>
    <row r="83" spans="1:12" ht="15.75">
      <c r="A83" s="1">
        <v>0.4875</v>
      </c>
      <c r="B83" s="2">
        <v>81</v>
      </c>
      <c r="C83" s="2">
        <v>1111</v>
      </c>
      <c r="D83" s="2">
        <v>1915</v>
      </c>
      <c r="E83" s="2">
        <v>1529</v>
      </c>
      <c r="F83" s="2">
        <v>2964</v>
      </c>
      <c r="G83" s="2">
        <v>701</v>
      </c>
      <c r="H83" s="2">
        <v>768</v>
      </c>
      <c r="I83" s="2">
        <v>2</v>
      </c>
      <c r="J83" s="2">
        <v>1</v>
      </c>
      <c r="K83" s="14">
        <f t="shared" si="1"/>
        <v>0.00347222222222221</v>
      </c>
      <c r="L83" s="14"/>
    </row>
    <row r="84" spans="1:12" ht="15.75">
      <c r="A84" s="1">
        <v>0.4930555555555556</v>
      </c>
      <c r="B84" s="2">
        <v>82</v>
      </c>
      <c r="C84" s="2">
        <v>612</v>
      </c>
      <c r="D84" s="2">
        <v>3154</v>
      </c>
      <c r="E84" s="2">
        <v>2534</v>
      </c>
      <c r="F84" s="2">
        <v>623</v>
      </c>
      <c r="G84" s="2">
        <v>48</v>
      </c>
      <c r="H84" s="2">
        <v>614</v>
      </c>
      <c r="I84" s="2">
        <v>0</v>
      </c>
      <c r="J84" s="2">
        <v>1</v>
      </c>
      <c r="K84" s="14">
        <f t="shared" si="1"/>
        <v>0.005555555555555591</v>
      </c>
      <c r="L84" s="14"/>
    </row>
    <row r="85" spans="1:12" ht="15.75">
      <c r="A85" s="1">
        <v>0.49722222222222223</v>
      </c>
      <c r="B85" s="2">
        <v>83</v>
      </c>
      <c r="C85" s="2">
        <v>2914</v>
      </c>
      <c r="D85" s="2">
        <v>2961</v>
      </c>
      <c r="E85" s="2">
        <v>3208</v>
      </c>
      <c r="F85" s="2">
        <v>1849</v>
      </c>
      <c r="G85" s="2">
        <v>346</v>
      </c>
      <c r="H85" s="2">
        <v>2537</v>
      </c>
      <c r="I85" s="2">
        <v>0</v>
      </c>
      <c r="J85" s="2">
        <v>5</v>
      </c>
      <c r="K85" s="14">
        <f t="shared" si="1"/>
        <v>0.004166666666666652</v>
      </c>
      <c r="L85" s="14"/>
    </row>
    <row r="86" spans="1:12" ht="15.75">
      <c r="A86" s="1">
        <v>0.5013888888888889</v>
      </c>
      <c r="B86" s="2">
        <v>84</v>
      </c>
      <c r="C86" s="2">
        <v>449</v>
      </c>
      <c r="D86" s="2">
        <v>3279</v>
      </c>
      <c r="E86" s="2">
        <v>3340</v>
      </c>
      <c r="F86" s="2">
        <v>611</v>
      </c>
      <c r="G86" s="2">
        <v>1024</v>
      </c>
      <c r="H86" s="2">
        <v>176</v>
      </c>
      <c r="I86" s="2">
        <v>0</v>
      </c>
      <c r="J86" s="2">
        <v>5</v>
      </c>
      <c r="K86" s="14">
        <f t="shared" si="1"/>
        <v>0.004166666666666652</v>
      </c>
      <c r="L86" s="14"/>
    </row>
    <row r="87" spans="1:12" ht="15.75">
      <c r="A87" s="1">
        <v>0.50625</v>
      </c>
      <c r="B87" s="2">
        <v>85</v>
      </c>
      <c r="C87" s="2">
        <v>1418</v>
      </c>
      <c r="D87" s="2">
        <v>2913</v>
      </c>
      <c r="E87" s="2">
        <v>1708</v>
      </c>
      <c r="F87" s="2">
        <v>3373</v>
      </c>
      <c r="G87" s="2">
        <v>1446</v>
      </c>
      <c r="H87" s="2">
        <v>2912</v>
      </c>
      <c r="I87" s="2">
        <v>0</v>
      </c>
      <c r="J87" s="2">
        <v>6</v>
      </c>
      <c r="K87" s="14">
        <f t="shared" si="1"/>
        <v>0.004861111111111094</v>
      </c>
      <c r="L87" s="14"/>
    </row>
    <row r="88" spans="1:12" ht="15.75">
      <c r="A88" s="1">
        <v>0.5111111111111112</v>
      </c>
      <c r="B88" s="2">
        <v>86</v>
      </c>
      <c r="C88" s="2">
        <v>1727</v>
      </c>
      <c r="D88" s="2">
        <v>1885</v>
      </c>
      <c r="E88" s="2">
        <v>1900</v>
      </c>
      <c r="F88" s="2">
        <v>1370</v>
      </c>
      <c r="G88" s="2">
        <v>2962</v>
      </c>
      <c r="H88" s="2">
        <v>3246</v>
      </c>
      <c r="I88" s="2">
        <v>8</v>
      </c>
      <c r="J88" s="2">
        <v>0</v>
      </c>
      <c r="K88" s="14">
        <f t="shared" si="1"/>
        <v>0.004861111111111205</v>
      </c>
      <c r="L88" s="14"/>
    </row>
    <row r="89" spans="1:12" ht="15.75">
      <c r="A89" s="1">
        <v>0.5152777777777778</v>
      </c>
      <c r="B89" s="2">
        <v>87</v>
      </c>
      <c r="C89" s="2">
        <v>2421</v>
      </c>
      <c r="D89" s="2">
        <v>339</v>
      </c>
      <c r="E89" s="2">
        <v>3298</v>
      </c>
      <c r="F89" s="2">
        <v>2010</v>
      </c>
      <c r="G89" s="2">
        <v>2963</v>
      </c>
      <c r="H89" s="2">
        <v>2377</v>
      </c>
      <c r="I89" s="2">
        <v>4</v>
      </c>
      <c r="J89" s="2">
        <v>1</v>
      </c>
      <c r="K89" s="14">
        <f t="shared" si="1"/>
        <v>0.004166666666666652</v>
      </c>
      <c r="L89" s="14"/>
    </row>
    <row r="90" spans="1:12" ht="15.75">
      <c r="A90" s="1">
        <v>0.5194444444444445</v>
      </c>
      <c r="B90" s="2">
        <v>88</v>
      </c>
      <c r="C90" s="2">
        <v>2363</v>
      </c>
      <c r="D90" s="2">
        <v>116</v>
      </c>
      <c r="E90" s="2">
        <v>3150</v>
      </c>
      <c r="F90" s="2">
        <v>1829</v>
      </c>
      <c r="G90" s="2">
        <v>3123</v>
      </c>
      <c r="H90" s="2">
        <v>2911</v>
      </c>
      <c r="I90" s="2">
        <v>0</v>
      </c>
      <c r="J90" s="2">
        <v>5</v>
      </c>
      <c r="K90" s="14">
        <f t="shared" si="1"/>
        <v>0.004166666666666652</v>
      </c>
      <c r="L90" s="14"/>
    </row>
    <row r="91" spans="1:12" ht="15.75">
      <c r="A91" s="1">
        <v>0.5270833333333333</v>
      </c>
      <c r="B91" s="2">
        <v>89</v>
      </c>
      <c r="C91" s="2">
        <v>1123</v>
      </c>
      <c r="D91" s="2">
        <v>2121</v>
      </c>
      <c r="E91" s="2">
        <v>612</v>
      </c>
      <c r="F91" s="2">
        <v>2068</v>
      </c>
      <c r="G91" s="2">
        <v>2914</v>
      </c>
      <c r="H91" s="2">
        <v>1024</v>
      </c>
      <c r="I91" s="2">
        <v>0</v>
      </c>
      <c r="J91" s="2">
        <v>2</v>
      </c>
      <c r="K91" s="14">
        <f>A91-A90</f>
        <v>0.007638888888888862</v>
      </c>
      <c r="L91" s="14"/>
    </row>
    <row r="92" spans="1:13" ht="15.75">
      <c r="A92" s="1"/>
      <c r="B92" s="2"/>
      <c r="C92" s="2"/>
      <c r="D92" s="2"/>
      <c r="E92" s="2"/>
      <c r="F92" s="2"/>
      <c r="G92" t="s">
        <v>128</v>
      </c>
      <c r="I92">
        <f>SUM(I3:I91)</f>
        <v>187</v>
      </c>
      <c r="J92">
        <f>SUM(J3:J91)</f>
        <v>147</v>
      </c>
      <c r="K92" s="14"/>
      <c r="L92" s="14">
        <f>(SUM(K3:K91))/(B91-2)</f>
        <v>0.005539591315453385</v>
      </c>
      <c r="M92" t="s">
        <v>44</v>
      </c>
    </row>
    <row r="93" spans="1:11" ht="15.75">
      <c r="A93" s="5"/>
      <c r="G93" t="s">
        <v>129</v>
      </c>
      <c r="J93">
        <f>(I92+J92)/(91-2)/2</f>
        <v>1.8764044943820224</v>
      </c>
      <c r="K93" s="14"/>
    </row>
    <row r="94" spans="1:11" ht="15.75" customHeight="1">
      <c r="A94" s="117" t="s">
        <v>3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</row>
    <row r="95" spans="1:11" ht="31.5">
      <c r="A95" s="3" t="s">
        <v>4</v>
      </c>
      <c r="B95" s="3" t="s">
        <v>5</v>
      </c>
      <c r="C95" s="3" t="s">
        <v>6</v>
      </c>
      <c r="D95" s="3" t="s">
        <v>7</v>
      </c>
      <c r="E95" s="3" t="s">
        <v>8</v>
      </c>
      <c r="F95" s="3" t="s">
        <v>9</v>
      </c>
      <c r="G95" s="3" t="s">
        <v>10</v>
      </c>
      <c r="H95" s="3" t="s">
        <v>11</v>
      </c>
      <c r="I95" s="3" t="s">
        <v>12</v>
      </c>
      <c r="J95" s="3" t="s">
        <v>13</v>
      </c>
      <c r="K95" s="3" t="s">
        <v>14</v>
      </c>
    </row>
    <row r="96" spans="1:11" ht="15.75">
      <c r="A96" s="1">
        <v>0.5708333333333333</v>
      </c>
      <c r="B96" s="4" t="s">
        <v>15</v>
      </c>
      <c r="C96" s="2">
        <v>1</v>
      </c>
      <c r="D96" s="2">
        <v>176</v>
      </c>
      <c r="E96" s="2">
        <v>1727</v>
      </c>
      <c r="F96" s="2">
        <v>3123</v>
      </c>
      <c r="G96" s="2">
        <v>1024</v>
      </c>
      <c r="H96" s="2">
        <v>2641</v>
      </c>
      <c r="I96" s="2">
        <v>701</v>
      </c>
      <c r="J96" s="2">
        <v>8</v>
      </c>
      <c r="K96" s="2">
        <v>4</v>
      </c>
    </row>
    <row r="97" spans="1:11" ht="15.75">
      <c r="A97" s="1">
        <v>0.5756944444444444</v>
      </c>
      <c r="B97" s="4" t="s">
        <v>16</v>
      </c>
      <c r="C97" s="2">
        <v>2</v>
      </c>
      <c r="D97" s="2">
        <v>2912</v>
      </c>
      <c r="E97" s="2">
        <v>449</v>
      </c>
      <c r="F97" s="2">
        <v>2068</v>
      </c>
      <c r="G97" s="2">
        <v>45</v>
      </c>
      <c r="H97" s="2">
        <v>3373</v>
      </c>
      <c r="I97" s="2">
        <v>1829</v>
      </c>
      <c r="J97" s="2">
        <v>1</v>
      </c>
      <c r="K97" s="2">
        <v>0</v>
      </c>
    </row>
    <row r="98" spans="1:11" ht="15.75">
      <c r="A98" s="1">
        <v>0.579861111111111</v>
      </c>
      <c r="B98" s="4" t="s">
        <v>17</v>
      </c>
      <c r="C98" s="2">
        <v>3</v>
      </c>
      <c r="D98" s="2">
        <v>1885</v>
      </c>
      <c r="E98" s="2">
        <v>768</v>
      </c>
      <c r="F98" s="2">
        <v>339</v>
      </c>
      <c r="G98" s="2">
        <v>620</v>
      </c>
      <c r="H98" s="2">
        <v>3283</v>
      </c>
      <c r="I98" s="2">
        <v>1111</v>
      </c>
      <c r="J98" s="2">
        <v>6</v>
      </c>
      <c r="K98" s="2">
        <v>0</v>
      </c>
    </row>
    <row r="99" spans="1:11" ht="15.75">
      <c r="A99" s="1">
        <v>0.5854166666666667</v>
      </c>
      <c r="B99" s="4" t="s">
        <v>18</v>
      </c>
      <c r="C99" s="2">
        <v>4</v>
      </c>
      <c r="D99" s="2">
        <v>2377</v>
      </c>
      <c r="E99" s="2">
        <v>1418</v>
      </c>
      <c r="F99" s="2">
        <v>346</v>
      </c>
      <c r="G99" s="2">
        <v>612</v>
      </c>
      <c r="H99" s="2">
        <v>614</v>
      </c>
      <c r="I99" s="2">
        <v>2010</v>
      </c>
      <c r="J99" s="2">
        <v>3</v>
      </c>
      <c r="K99" s="2">
        <v>0</v>
      </c>
    </row>
    <row r="100" spans="1:11" ht="15.75">
      <c r="A100" s="1">
        <v>0.5895833333333333</v>
      </c>
      <c r="B100" s="4" t="s">
        <v>19</v>
      </c>
      <c r="C100" s="2">
        <v>5</v>
      </c>
      <c r="D100" s="2">
        <v>3123</v>
      </c>
      <c r="E100" s="2">
        <v>1727</v>
      </c>
      <c r="F100" s="2">
        <v>176</v>
      </c>
      <c r="G100" s="2">
        <v>701</v>
      </c>
      <c r="H100" s="2">
        <v>2641</v>
      </c>
      <c r="I100" s="2">
        <v>1024</v>
      </c>
      <c r="J100" s="2">
        <v>1</v>
      </c>
      <c r="K100" s="2">
        <v>0</v>
      </c>
    </row>
    <row r="101" spans="1:11" ht="15.75">
      <c r="A101" s="1">
        <v>0.59375</v>
      </c>
      <c r="B101" s="4" t="s">
        <v>20</v>
      </c>
      <c r="C101" s="2">
        <v>6</v>
      </c>
      <c r="D101" s="2">
        <v>449</v>
      </c>
      <c r="E101" s="2">
        <v>2912</v>
      </c>
      <c r="F101" s="2">
        <v>2068</v>
      </c>
      <c r="G101" s="2">
        <v>45</v>
      </c>
      <c r="H101" s="2">
        <v>1829</v>
      </c>
      <c r="I101" s="2">
        <v>3373</v>
      </c>
      <c r="J101" s="2">
        <v>0</v>
      </c>
      <c r="K101" s="2">
        <v>3</v>
      </c>
    </row>
    <row r="102" spans="1:11" ht="15.75">
      <c r="A102" s="1">
        <v>0.5979166666666667</v>
      </c>
      <c r="B102" s="4" t="s">
        <v>21</v>
      </c>
      <c r="C102" s="2">
        <v>7</v>
      </c>
      <c r="D102" s="2">
        <v>768</v>
      </c>
      <c r="E102" s="2">
        <v>339</v>
      </c>
      <c r="F102" s="2">
        <v>1885</v>
      </c>
      <c r="G102" s="2">
        <v>1111</v>
      </c>
      <c r="H102" s="2">
        <v>3283</v>
      </c>
      <c r="I102" s="2">
        <v>620</v>
      </c>
      <c r="J102" s="2">
        <v>5</v>
      </c>
      <c r="K102" s="2">
        <v>3</v>
      </c>
    </row>
    <row r="103" spans="1:11" ht="15.75">
      <c r="A103" s="1">
        <v>0.6027777777777777</v>
      </c>
      <c r="B103" s="4" t="s">
        <v>22</v>
      </c>
      <c r="C103" s="2">
        <v>8</v>
      </c>
      <c r="D103" s="2">
        <v>346</v>
      </c>
      <c r="E103" s="2">
        <v>2377</v>
      </c>
      <c r="F103" s="2">
        <v>1418</v>
      </c>
      <c r="G103" s="2">
        <v>2010</v>
      </c>
      <c r="H103" s="2">
        <v>612</v>
      </c>
      <c r="I103" s="2">
        <v>614</v>
      </c>
      <c r="J103" s="2">
        <v>3</v>
      </c>
      <c r="K103" s="2">
        <v>1</v>
      </c>
    </row>
    <row r="104" spans="1:11" ht="15.75">
      <c r="A104" s="1">
        <v>0.6069444444444444</v>
      </c>
      <c r="B104" s="4" t="s">
        <v>31</v>
      </c>
      <c r="C104" s="2">
        <v>10</v>
      </c>
      <c r="D104" s="2">
        <v>2068</v>
      </c>
      <c r="E104" s="2">
        <v>449</v>
      </c>
      <c r="F104" s="2">
        <v>2912</v>
      </c>
      <c r="G104" s="2">
        <v>3373</v>
      </c>
      <c r="H104" s="2">
        <v>45</v>
      </c>
      <c r="I104" s="2">
        <v>1829</v>
      </c>
      <c r="J104" s="2">
        <v>5</v>
      </c>
      <c r="K104" s="2">
        <v>4</v>
      </c>
    </row>
    <row r="105" spans="1:11" ht="15.75">
      <c r="A105" s="1">
        <v>0.6173611111111111</v>
      </c>
      <c r="B105" s="4" t="s">
        <v>24</v>
      </c>
      <c r="C105" s="2">
        <v>13</v>
      </c>
      <c r="D105" s="2">
        <v>3123</v>
      </c>
      <c r="E105" s="2">
        <v>176</v>
      </c>
      <c r="F105" s="2">
        <v>1727</v>
      </c>
      <c r="G105" s="2">
        <v>2912</v>
      </c>
      <c r="H105" s="2">
        <v>449</v>
      </c>
      <c r="I105" s="2">
        <v>2068</v>
      </c>
      <c r="J105" s="2">
        <v>7</v>
      </c>
      <c r="K105" s="2">
        <v>2</v>
      </c>
    </row>
    <row r="106" spans="1:11" ht="15.75">
      <c r="A106" s="1">
        <v>0.6222222222222222</v>
      </c>
      <c r="B106" s="4" t="s">
        <v>25</v>
      </c>
      <c r="C106" s="2">
        <v>14</v>
      </c>
      <c r="D106" s="2">
        <v>768</v>
      </c>
      <c r="E106" s="2">
        <v>339</v>
      </c>
      <c r="F106" s="2">
        <v>1885</v>
      </c>
      <c r="G106" s="2">
        <v>2377</v>
      </c>
      <c r="H106" s="2">
        <v>346</v>
      </c>
      <c r="I106" s="2">
        <v>1418</v>
      </c>
      <c r="J106" s="2">
        <v>2</v>
      </c>
      <c r="K106" s="2">
        <v>3</v>
      </c>
    </row>
    <row r="107" spans="1:11" ht="15.75">
      <c r="A107" s="1">
        <v>0.6277777777777778</v>
      </c>
      <c r="B107" s="4" t="s">
        <v>26</v>
      </c>
      <c r="C107" s="2">
        <v>15</v>
      </c>
      <c r="D107" s="2">
        <v>176</v>
      </c>
      <c r="E107" s="2">
        <v>3123</v>
      </c>
      <c r="F107" s="2">
        <v>1727</v>
      </c>
      <c r="G107" s="2">
        <v>2912</v>
      </c>
      <c r="H107" s="2">
        <v>449</v>
      </c>
      <c r="I107" s="2">
        <v>2068</v>
      </c>
      <c r="J107" s="2">
        <v>0</v>
      </c>
      <c r="K107" s="2">
        <v>2</v>
      </c>
    </row>
    <row r="108" spans="1:11" ht="15.75">
      <c r="A108" s="1">
        <v>0.6361111111111112</v>
      </c>
      <c r="B108" s="4" t="s">
        <v>27</v>
      </c>
      <c r="C108" s="2">
        <v>16</v>
      </c>
      <c r="D108" s="2">
        <v>339</v>
      </c>
      <c r="E108" s="2">
        <v>1885</v>
      </c>
      <c r="F108" s="2">
        <v>768</v>
      </c>
      <c r="G108" s="2">
        <v>346</v>
      </c>
      <c r="H108" s="2">
        <v>1418</v>
      </c>
      <c r="I108" s="2">
        <v>2377</v>
      </c>
      <c r="J108" s="2">
        <v>0</v>
      </c>
      <c r="K108" s="2">
        <v>2</v>
      </c>
    </row>
    <row r="109" spans="1:11" ht="15.75">
      <c r="A109" s="1">
        <v>0.6402777777777778</v>
      </c>
      <c r="B109" s="4" t="s">
        <v>32</v>
      </c>
      <c r="C109" s="2">
        <v>17</v>
      </c>
      <c r="D109" s="2">
        <v>3123</v>
      </c>
      <c r="E109" s="2">
        <v>176</v>
      </c>
      <c r="F109" s="2">
        <v>1727</v>
      </c>
      <c r="G109" s="2">
        <v>2912</v>
      </c>
      <c r="H109" s="2">
        <v>2068</v>
      </c>
      <c r="I109" s="2">
        <v>449</v>
      </c>
      <c r="J109" s="2">
        <v>5</v>
      </c>
      <c r="K109" s="2">
        <v>4</v>
      </c>
    </row>
    <row r="110" spans="1:11" ht="15.75">
      <c r="A110" s="1">
        <v>0.6569444444444444</v>
      </c>
      <c r="B110" s="4" t="s">
        <v>29</v>
      </c>
      <c r="C110" s="2">
        <v>19</v>
      </c>
      <c r="D110" s="2">
        <v>3123</v>
      </c>
      <c r="E110" s="2">
        <v>176</v>
      </c>
      <c r="F110" s="2">
        <v>1727</v>
      </c>
      <c r="G110" s="2">
        <v>346</v>
      </c>
      <c r="H110" s="2">
        <v>2377</v>
      </c>
      <c r="I110" s="2">
        <v>1418</v>
      </c>
      <c r="J110" s="2">
        <v>0</v>
      </c>
      <c r="K110" s="2">
        <v>2</v>
      </c>
    </row>
    <row r="111" spans="1:11" ht="15.75">
      <c r="A111" s="1">
        <v>0.6680555555555556</v>
      </c>
      <c r="B111" s="4" t="s">
        <v>30</v>
      </c>
      <c r="C111" s="2">
        <v>20</v>
      </c>
      <c r="D111" s="2">
        <v>3123</v>
      </c>
      <c r="E111" s="2">
        <v>1727</v>
      </c>
      <c r="F111" s="2">
        <v>176</v>
      </c>
      <c r="G111" s="2">
        <v>2377</v>
      </c>
      <c r="H111" s="2">
        <v>346</v>
      </c>
      <c r="I111" s="2">
        <v>1418</v>
      </c>
      <c r="J111" s="2">
        <v>7</v>
      </c>
      <c r="K111" s="2">
        <v>2</v>
      </c>
    </row>
    <row r="112" spans="1:11" ht="15.75">
      <c r="A112" s="1">
        <v>0.6756944444444444</v>
      </c>
      <c r="B112" s="4" t="s">
        <v>33</v>
      </c>
      <c r="C112" s="2">
        <v>21</v>
      </c>
      <c r="D112" s="2">
        <v>3123</v>
      </c>
      <c r="E112" s="2">
        <v>1727</v>
      </c>
      <c r="F112" s="2">
        <v>176</v>
      </c>
      <c r="G112" s="2">
        <v>346</v>
      </c>
      <c r="H112" s="2">
        <v>1418</v>
      </c>
      <c r="I112" s="2">
        <v>2377</v>
      </c>
      <c r="J112" s="2">
        <v>7</v>
      </c>
      <c r="K112" s="2">
        <v>5</v>
      </c>
    </row>
    <row r="113" spans="8:11" ht="15.75">
      <c r="H113" t="s">
        <v>128</v>
      </c>
      <c r="J113">
        <f>SUM(J96:J112)</f>
        <v>60</v>
      </c>
      <c r="K113" s="32">
        <f>SUM(K96:K112)</f>
        <v>37</v>
      </c>
    </row>
    <row r="114" spans="8:11" ht="15.75">
      <c r="H114" t="s">
        <v>129</v>
      </c>
      <c r="K114">
        <f>(J113+K113)/(112-95)/2</f>
        <v>2.8529411764705883</v>
      </c>
    </row>
  </sheetData>
  <sheetProtection/>
  <mergeCells count="2">
    <mergeCell ref="A94:K94"/>
    <mergeCell ref="A1:J1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70">
      <selection activeCell="K80" sqref="K80"/>
    </sheetView>
  </sheetViews>
  <sheetFormatPr defaultColWidth="8.875" defaultRowHeight="15.75"/>
  <sheetData>
    <row r="1" spans="1:10" ht="15.75" customHeight="1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1" ht="31.5">
      <c r="A2" s="3" t="s">
        <v>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11" t="s">
        <v>39</v>
      </c>
    </row>
    <row r="3" spans="1:12" ht="15.75">
      <c r="A3" s="1">
        <v>0.47430555555555554</v>
      </c>
      <c r="B3" s="2">
        <v>1</v>
      </c>
      <c r="C3" s="2">
        <v>247</v>
      </c>
      <c r="D3" s="2">
        <v>519</v>
      </c>
      <c r="E3" s="2">
        <v>313</v>
      </c>
      <c r="F3" s="2">
        <v>51</v>
      </c>
      <c r="G3" s="2">
        <v>903</v>
      </c>
      <c r="H3" s="2">
        <v>818</v>
      </c>
      <c r="I3" s="2">
        <v>3</v>
      </c>
      <c r="J3" s="2">
        <v>0</v>
      </c>
      <c r="L3" t="s">
        <v>41</v>
      </c>
    </row>
    <row r="4" spans="1:11" ht="15.75">
      <c r="A4" s="1">
        <v>0.48194444444444445</v>
      </c>
      <c r="B4" s="2">
        <v>2</v>
      </c>
      <c r="C4" s="2">
        <v>548</v>
      </c>
      <c r="D4" s="2">
        <v>1189</v>
      </c>
      <c r="E4" s="2">
        <v>494</v>
      </c>
      <c r="F4" s="2">
        <v>2620</v>
      </c>
      <c r="G4" s="2">
        <v>2851</v>
      </c>
      <c r="H4" s="2">
        <v>3096</v>
      </c>
      <c r="I4" s="2">
        <v>0</v>
      </c>
      <c r="J4" s="2">
        <v>4</v>
      </c>
      <c r="K4" s="14">
        <f aca="true" t="shared" si="0" ref="K4:K67">A4-A3</f>
        <v>0.007638888888888917</v>
      </c>
    </row>
    <row r="5" spans="1:11" ht="15.75">
      <c r="A5" s="1">
        <v>0.4888888888888889</v>
      </c>
      <c r="B5" s="2">
        <v>3</v>
      </c>
      <c r="C5" s="2">
        <v>1502</v>
      </c>
      <c r="D5" s="2">
        <v>70</v>
      </c>
      <c r="E5" s="2">
        <v>245</v>
      </c>
      <c r="F5" s="2">
        <v>240</v>
      </c>
      <c r="G5" s="2">
        <v>2834</v>
      </c>
      <c r="H5" s="2">
        <v>515</v>
      </c>
      <c r="I5" s="2">
        <v>4</v>
      </c>
      <c r="J5" s="2">
        <v>3</v>
      </c>
      <c r="K5" s="14">
        <f t="shared" si="0"/>
        <v>0.00694444444444442</v>
      </c>
    </row>
    <row r="6" spans="1:11" ht="15.75">
      <c r="A6" s="1">
        <v>0.5006944444444444</v>
      </c>
      <c r="B6" s="2">
        <v>4</v>
      </c>
      <c r="C6" s="2">
        <v>27</v>
      </c>
      <c r="D6" s="2">
        <v>67</v>
      </c>
      <c r="E6" s="2">
        <v>2137</v>
      </c>
      <c r="F6" s="2">
        <v>1941</v>
      </c>
      <c r="G6" s="2">
        <v>3002</v>
      </c>
      <c r="H6" s="2">
        <v>1701</v>
      </c>
      <c r="I6" s="2">
        <v>7</v>
      </c>
      <c r="J6" s="2">
        <v>3</v>
      </c>
      <c r="K6" s="14">
        <f t="shared" si="0"/>
        <v>0.011805555555555569</v>
      </c>
    </row>
    <row r="7" spans="1:11" ht="15.75">
      <c r="A7" s="1">
        <v>0.5069444444444444</v>
      </c>
      <c r="B7" s="2">
        <v>5</v>
      </c>
      <c r="C7" s="2">
        <v>815</v>
      </c>
      <c r="D7" s="2">
        <v>3115</v>
      </c>
      <c r="E7" s="2">
        <v>2050</v>
      </c>
      <c r="F7" s="2">
        <v>3175</v>
      </c>
      <c r="G7" s="2">
        <v>1528</v>
      </c>
      <c r="H7" s="2">
        <v>1</v>
      </c>
      <c r="I7" s="2">
        <v>4</v>
      </c>
      <c r="J7" s="2">
        <v>4</v>
      </c>
      <c r="K7" s="14">
        <f t="shared" si="0"/>
        <v>0.006249999999999978</v>
      </c>
    </row>
    <row r="8" spans="1:11" ht="15.75">
      <c r="A8" s="1">
        <v>0.5131944444444444</v>
      </c>
      <c r="B8" s="2">
        <v>6</v>
      </c>
      <c r="C8" s="2">
        <v>1023</v>
      </c>
      <c r="D8" s="2">
        <v>2224</v>
      </c>
      <c r="E8" s="2">
        <v>1025</v>
      </c>
      <c r="F8" s="2">
        <v>1998</v>
      </c>
      <c r="G8" s="2">
        <v>201</v>
      </c>
      <c r="H8" s="2">
        <v>123</v>
      </c>
      <c r="I8" s="2">
        <v>3</v>
      </c>
      <c r="J8" s="2">
        <v>6</v>
      </c>
      <c r="K8" s="14">
        <f t="shared" si="0"/>
        <v>0.006249999999999978</v>
      </c>
    </row>
    <row r="9" spans="1:11" ht="15.75">
      <c r="A9" s="1">
        <v>0.5201388888888888</v>
      </c>
      <c r="B9" s="2">
        <v>7</v>
      </c>
      <c r="C9" s="2">
        <v>440</v>
      </c>
      <c r="D9" s="2">
        <v>548</v>
      </c>
      <c r="E9" s="2">
        <v>3002</v>
      </c>
      <c r="F9" s="2">
        <v>280</v>
      </c>
      <c r="G9" s="2">
        <v>903</v>
      </c>
      <c r="H9" s="2">
        <v>1502</v>
      </c>
      <c r="I9" s="2">
        <v>6</v>
      </c>
      <c r="J9" s="2">
        <v>2</v>
      </c>
      <c r="K9" s="14">
        <f t="shared" si="0"/>
        <v>0.00694444444444442</v>
      </c>
    </row>
    <row r="10" spans="1:11" ht="15.75">
      <c r="A10" s="1">
        <v>0.5243055555555556</v>
      </c>
      <c r="B10" s="2">
        <v>8</v>
      </c>
      <c r="C10" s="2">
        <v>1189</v>
      </c>
      <c r="D10" s="2">
        <v>51</v>
      </c>
      <c r="E10" s="2">
        <v>3096</v>
      </c>
      <c r="F10" s="2">
        <v>2620</v>
      </c>
      <c r="G10" s="2">
        <v>27</v>
      </c>
      <c r="H10" s="2">
        <v>818</v>
      </c>
      <c r="I10" s="2">
        <v>0</v>
      </c>
      <c r="J10" s="2">
        <v>4</v>
      </c>
      <c r="K10" s="14">
        <f t="shared" si="0"/>
        <v>0.004166666666666763</v>
      </c>
    </row>
    <row r="11" spans="1:11" ht="15.75">
      <c r="A11" s="1">
        <v>0.5291666666666667</v>
      </c>
      <c r="B11" s="2">
        <v>9</v>
      </c>
      <c r="C11" s="2">
        <v>1528</v>
      </c>
      <c r="D11" s="2">
        <v>67</v>
      </c>
      <c r="E11" s="2">
        <v>519</v>
      </c>
      <c r="F11" s="2">
        <v>3175</v>
      </c>
      <c r="G11" s="2">
        <v>2851</v>
      </c>
      <c r="H11" s="2">
        <v>1998</v>
      </c>
      <c r="I11" s="2">
        <v>10</v>
      </c>
      <c r="J11" s="2">
        <v>0</v>
      </c>
      <c r="K11" s="14">
        <f t="shared" si="0"/>
        <v>0.004861111111111094</v>
      </c>
    </row>
    <row r="12" spans="1:11" ht="15.75">
      <c r="A12" s="1">
        <v>0.5333333333333333</v>
      </c>
      <c r="B12" s="2">
        <v>10</v>
      </c>
      <c r="C12" s="2">
        <v>440</v>
      </c>
      <c r="D12" s="2">
        <v>245</v>
      </c>
      <c r="E12" s="2">
        <v>2050</v>
      </c>
      <c r="F12" s="2">
        <v>123</v>
      </c>
      <c r="G12" s="2">
        <v>2137</v>
      </c>
      <c r="H12" s="2">
        <v>313</v>
      </c>
      <c r="I12" s="2">
        <v>4</v>
      </c>
      <c r="J12" s="2">
        <v>2</v>
      </c>
      <c r="K12" s="14">
        <f t="shared" si="0"/>
        <v>0.004166666666666652</v>
      </c>
    </row>
    <row r="13" spans="1:11" ht="15.75">
      <c r="A13" s="1">
        <v>0.5395833333333333</v>
      </c>
      <c r="B13" s="2">
        <v>11</v>
      </c>
      <c r="C13" s="2">
        <v>3115</v>
      </c>
      <c r="D13" s="2">
        <v>247</v>
      </c>
      <c r="E13" s="2">
        <v>201</v>
      </c>
      <c r="F13" s="2">
        <v>1</v>
      </c>
      <c r="G13" s="2">
        <v>2834</v>
      </c>
      <c r="H13" s="2">
        <v>1941</v>
      </c>
      <c r="I13" s="2">
        <v>3</v>
      </c>
      <c r="J13" s="2">
        <v>3</v>
      </c>
      <c r="K13" s="14">
        <f t="shared" si="0"/>
        <v>0.006249999999999978</v>
      </c>
    </row>
    <row r="14" spans="1:11" ht="15.75">
      <c r="A14" s="1">
        <v>0.545138888888889</v>
      </c>
      <c r="B14" s="2">
        <v>12</v>
      </c>
      <c r="C14" s="2">
        <v>1023</v>
      </c>
      <c r="D14" s="2">
        <v>815</v>
      </c>
      <c r="E14" s="2">
        <v>1701</v>
      </c>
      <c r="F14" s="2">
        <v>515</v>
      </c>
      <c r="G14" s="2">
        <v>2224</v>
      </c>
      <c r="H14" s="2">
        <v>494</v>
      </c>
      <c r="I14" s="2">
        <v>2</v>
      </c>
      <c r="J14" s="2">
        <v>3</v>
      </c>
      <c r="K14" s="14">
        <f t="shared" si="0"/>
        <v>0.005555555555555647</v>
      </c>
    </row>
    <row r="15" spans="1:11" ht="15.75">
      <c r="A15" s="1">
        <v>0.5493055555555556</v>
      </c>
      <c r="B15" s="2">
        <v>13</v>
      </c>
      <c r="C15" s="2">
        <v>280</v>
      </c>
      <c r="D15" s="2">
        <v>1025</v>
      </c>
      <c r="E15" s="2">
        <v>313</v>
      </c>
      <c r="F15" s="2">
        <v>240</v>
      </c>
      <c r="G15" s="2">
        <v>70</v>
      </c>
      <c r="H15" s="2">
        <v>27</v>
      </c>
      <c r="I15" s="2">
        <v>2</v>
      </c>
      <c r="J15" s="2">
        <v>6</v>
      </c>
      <c r="K15" s="14">
        <f t="shared" si="0"/>
        <v>0.004166666666666652</v>
      </c>
    </row>
    <row r="16" spans="1:11" ht="15.75">
      <c r="A16" s="1">
        <v>0.5548611111111111</v>
      </c>
      <c r="B16" s="2">
        <v>14</v>
      </c>
      <c r="C16" s="2">
        <v>123</v>
      </c>
      <c r="D16" s="2">
        <v>247</v>
      </c>
      <c r="E16" s="2">
        <v>1941</v>
      </c>
      <c r="F16" s="2">
        <v>519</v>
      </c>
      <c r="G16" s="2">
        <v>1998</v>
      </c>
      <c r="H16" s="2">
        <v>3002</v>
      </c>
      <c r="I16" s="2">
        <v>4</v>
      </c>
      <c r="J16" s="2">
        <v>3</v>
      </c>
      <c r="K16" s="14">
        <f t="shared" si="0"/>
        <v>0.005555555555555536</v>
      </c>
    </row>
    <row r="17" spans="1:11" ht="15.75">
      <c r="A17" s="1">
        <v>0.5611111111111111</v>
      </c>
      <c r="B17" s="2">
        <v>15</v>
      </c>
      <c r="C17" s="2">
        <v>3115</v>
      </c>
      <c r="D17" s="2">
        <v>2620</v>
      </c>
      <c r="E17" s="2">
        <v>548</v>
      </c>
      <c r="F17" s="2">
        <v>2137</v>
      </c>
      <c r="G17" s="2">
        <v>2224</v>
      </c>
      <c r="H17" s="2">
        <v>3175</v>
      </c>
      <c r="I17" s="2">
        <v>4</v>
      </c>
      <c r="J17" s="2">
        <v>1</v>
      </c>
      <c r="K17" s="14">
        <f t="shared" si="0"/>
        <v>0.006249999999999978</v>
      </c>
    </row>
    <row r="18" spans="1:12" ht="15.75">
      <c r="A18" s="1">
        <v>0.5916666666666667</v>
      </c>
      <c r="B18" s="2">
        <v>16</v>
      </c>
      <c r="C18" s="2">
        <v>515</v>
      </c>
      <c r="D18" s="2">
        <v>245</v>
      </c>
      <c r="E18" s="2">
        <v>1</v>
      </c>
      <c r="F18" s="2">
        <v>67</v>
      </c>
      <c r="G18" s="2">
        <v>51</v>
      </c>
      <c r="H18" s="2">
        <v>1502</v>
      </c>
      <c r="I18" s="2">
        <v>5</v>
      </c>
      <c r="J18" s="2">
        <v>11</v>
      </c>
      <c r="K18" s="14"/>
      <c r="L18" t="s">
        <v>46</v>
      </c>
    </row>
    <row r="19" spans="1:11" ht="15.75">
      <c r="A19" s="1">
        <v>0.5979166666666667</v>
      </c>
      <c r="B19" s="2">
        <v>17</v>
      </c>
      <c r="C19" s="2">
        <v>818</v>
      </c>
      <c r="D19" s="2">
        <v>280</v>
      </c>
      <c r="E19" s="2">
        <v>70</v>
      </c>
      <c r="F19" s="2">
        <v>815</v>
      </c>
      <c r="G19" s="2">
        <v>494</v>
      </c>
      <c r="H19" s="2">
        <v>240</v>
      </c>
      <c r="I19" s="2">
        <v>0</v>
      </c>
      <c r="J19" s="2">
        <v>0</v>
      </c>
      <c r="K19" s="14">
        <f t="shared" si="0"/>
        <v>0.006249999999999978</v>
      </c>
    </row>
    <row r="20" spans="1:11" ht="15.75">
      <c r="A20" s="1">
        <v>0.6069444444444444</v>
      </c>
      <c r="B20" s="2">
        <v>18</v>
      </c>
      <c r="C20" s="2">
        <v>201</v>
      </c>
      <c r="D20" s="2">
        <v>3096</v>
      </c>
      <c r="E20" s="2">
        <v>440</v>
      </c>
      <c r="F20" s="2">
        <v>2050</v>
      </c>
      <c r="G20" s="2">
        <v>1528</v>
      </c>
      <c r="H20" s="2">
        <v>1189</v>
      </c>
      <c r="I20" s="2">
        <v>4</v>
      </c>
      <c r="J20" s="2">
        <v>2</v>
      </c>
      <c r="K20" s="14">
        <f t="shared" si="0"/>
        <v>0.009027777777777746</v>
      </c>
    </row>
    <row r="21" spans="1:11" ht="15.75">
      <c r="A21" s="1">
        <v>0.611111111111111</v>
      </c>
      <c r="B21" s="2">
        <v>19</v>
      </c>
      <c r="C21" s="2">
        <v>903</v>
      </c>
      <c r="D21" s="2">
        <v>1023</v>
      </c>
      <c r="E21" s="2">
        <v>2834</v>
      </c>
      <c r="F21" s="2">
        <v>1025</v>
      </c>
      <c r="G21" s="2">
        <v>1701</v>
      </c>
      <c r="H21" s="2">
        <v>2851</v>
      </c>
      <c r="I21" s="2">
        <v>3</v>
      </c>
      <c r="J21" s="2">
        <v>0</v>
      </c>
      <c r="K21" s="14">
        <f t="shared" si="0"/>
        <v>0.004166666666666652</v>
      </c>
    </row>
    <row r="22" spans="1:11" ht="15.75">
      <c r="A22" s="1">
        <v>0.6180555555555556</v>
      </c>
      <c r="B22" s="2">
        <v>20</v>
      </c>
      <c r="C22" s="2">
        <v>1941</v>
      </c>
      <c r="D22" s="2">
        <v>240</v>
      </c>
      <c r="E22" s="2">
        <v>1998</v>
      </c>
      <c r="F22" s="2">
        <v>51</v>
      </c>
      <c r="G22" s="2">
        <v>548</v>
      </c>
      <c r="H22" s="2">
        <v>519</v>
      </c>
      <c r="I22" s="2">
        <v>1</v>
      </c>
      <c r="J22" s="2">
        <v>5</v>
      </c>
      <c r="K22" s="14">
        <f t="shared" si="0"/>
        <v>0.006944444444444531</v>
      </c>
    </row>
    <row r="23" spans="1:11" ht="15.75">
      <c r="A23" s="1">
        <v>0.6236111111111111</v>
      </c>
      <c r="B23" s="2">
        <v>21</v>
      </c>
      <c r="C23" s="2">
        <v>3115</v>
      </c>
      <c r="D23" s="2">
        <v>123</v>
      </c>
      <c r="E23" s="2">
        <v>3175</v>
      </c>
      <c r="F23" s="2">
        <v>1189</v>
      </c>
      <c r="G23" s="2">
        <v>515</v>
      </c>
      <c r="H23" s="2">
        <v>27</v>
      </c>
      <c r="I23" s="2">
        <v>3</v>
      </c>
      <c r="J23" s="2">
        <v>2</v>
      </c>
      <c r="K23" s="14">
        <f t="shared" si="0"/>
        <v>0.005555555555555536</v>
      </c>
    </row>
    <row r="24" spans="1:11" ht="15.75">
      <c r="A24" s="1">
        <v>0.6270833333333333</v>
      </c>
      <c r="B24" s="2">
        <v>22</v>
      </c>
      <c r="C24" s="2">
        <v>280</v>
      </c>
      <c r="D24" s="2">
        <v>2620</v>
      </c>
      <c r="E24" s="2">
        <v>1528</v>
      </c>
      <c r="F24" s="2">
        <v>245</v>
      </c>
      <c r="G24" s="2">
        <v>201</v>
      </c>
      <c r="H24" s="2">
        <v>1023</v>
      </c>
      <c r="I24" s="2">
        <v>2</v>
      </c>
      <c r="J24" s="2">
        <v>7</v>
      </c>
      <c r="K24" s="14">
        <f t="shared" si="0"/>
        <v>0.00347222222222221</v>
      </c>
    </row>
    <row r="25" spans="1:11" ht="15.75">
      <c r="A25" s="1">
        <v>0.6347222222222222</v>
      </c>
      <c r="B25" s="2">
        <v>23</v>
      </c>
      <c r="C25" s="2">
        <v>2834</v>
      </c>
      <c r="D25" s="2">
        <v>313</v>
      </c>
      <c r="E25" s="2">
        <v>2224</v>
      </c>
      <c r="F25" s="2">
        <v>903</v>
      </c>
      <c r="G25" s="2">
        <v>67</v>
      </c>
      <c r="H25" s="2">
        <v>440</v>
      </c>
      <c r="I25" s="2">
        <v>3</v>
      </c>
      <c r="J25" s="2">
        <v>12</v>
      </c>
      <c r="K25" s="14">
        <f t="shared" si="0"/>
        <v>0.007638888888888862</v>
      </c>
    </row>
    <row r="26" spans="1:11" ht="15.75">
      <c r="A26" s="1">
        <v>0.638888888888889</v>
      </c>
      <c r="B26" s="2">
        <v>24</v>
      </c>
      <c r="C26" s="2">
        <v>1701</v>
      </c>
      <c r="D26" s="2">
        <v>2137</v>
      </c>
      <c r="E26" s="2">
        <v>247</v>
      </c>
      <c r="F26" s="2">
        <v>815</v>
      </c>
      <c r="G26" s="2">
        <v>1502</v>
      </c>
      <c r="H26" s="2">
        <v>1025</v>
      </c>
      <c r="I26" s="2">
        <v>2</v>
      </c>
      <c r="J26" s="2">
        <v>2</v>
      </c>
      <c r="K26" s="14">
        <f t="shared" si="0"/>
        <v>0.004166666666666763</v>
      </c>
    </row>
    <row r="27" spans="1:11" ht="15.75">
      <c r="A27" s="1">
        <v>0.6444444444444445</v>
      </c>
      <c r="B27" s="2">
        <v>25</v>
      </c>
      <c r="C27" s="2">
        <v>1</v>
      </c>
      <c r="D27" s="2">
        <v>818</v>
      </c>
      <c r="E27" s="2">
        <v>2050</v>
      </c>
      <c r="F27" s="2">
        <v>3002</v>
      </c>
      <c r="G27" s="2">
        <v>494</v>
      </c>
      <c r="H27" s="2">
        <v>2851</v>
      </c>
      <c r="I27" s="2">
        <v>1</v>
      </c>
      <c r="J27" s="2">
        <v>2</v>
      </c>
      <c r="K27" s="14">
        <f t="shared" si="0"/>
        <v>0.005555555555555536</v>
      </c>
    </row>
    <row r="28" spans="1:11" ht="15.75">
      <c r="A28" s="1">
        <v>0.6486111111111111</v>
      </c>
      <c r="B28" s="2">
        <v>26</v>
      </c>
      <c r="C28" s="2">
        <v>3096</v>
      </c>
      <c r="D28" s="2">
        <v>123</v>
      </c>
      <c r="E28" s="2">
        <v>27</v>
      </c>
      <c r="F28" s="2">
        <v>70</v>
      </c>
      <c r="G28" s="2">
        <v>440</v>
      </c>
      <c r="H28" s="2">
        <v>2834</v>
      </c>
      <c r="I28" s="2">
        <v>12</v>
      </c>
      <c r="J28" s="2">
        <v>9</v>
      </c>
      <c r="K28" s="14">
        <f t="shared" si="0"/>
        <v>0.004166666666666652</v>
      </c>
    </row>
    <row r="29" spans="1:11" ht="15.75">
      <c r="A29" s="1">
        <v>0.6534722222222222</v>
      </c>
      <c r="B29" s="2">
        <v>27</v>
      </c>
      <c r="C29" s="2">
        <v>2224</v>
      </c>
      <c r="D29" s="2">
        <v>67</v>
      </c>
      <c r="E29" s="2">
        <v>548</v>
      </c>
      <c r="F29" s="2">
        <v>247</v>
      </c>
      <c r="G29" s="2">
        <v>1189</v>
      </c>
      <c r="H29" s="2">
        <v>815</v>
      </c>
      <c r="I29" s="2">
        <v>5</v>
      </c>
      <c r="J29" s="2">
        <v>2</v>
      </c>
      <c r="K29" s="14">
        <f t="shared" si="0"/>
        <v>0.004861111111111094</v>
      </c>
    </row>
    <row r="30" spans="1:11" ht="15.75">
      <c r="A30" s="1">
        <v>0.6569444444444444</v>
      </c>
      <c r="B30" s="2">
        <v>28</v>
      </c>
      <c r="C30" s="2">
        <v>3175</v>
      </c>
      <c r="D30" s="2">
        <v>240</v>
      </c>
      <c r="E30" s="2">
        <v>51</v>
      </c>
      <c r="F30" s="2">
        <v>3002</v>
      </c>
      <c r="G30" s="2">
        <v>2050</v>
      </c>
      <c r="H30" s="2">
        <v>1023</v>
      </c>
      <c r="I30" s="2">
        <v>4</v>
      </c>
      <c r="J30" s="2">
        <v>3</v>
      </c>
      <c r="K30" s="14">
        <f t="shared" si="0"/>
        <v>0.00347222222222221</v>
      </c>
    </row>
    <row r="31" spans="1:11" ht="15.75">
      <c r="A31" s="1">
        <v>0.6618055555555555</v>
      </c>
      <c r="B31" s="2">
        <v>29</v>
      </c>
      <c r="C31" s="2">
        <v>313</v>
      </c>
      <c r="D31" s="2">
        <v>2620</v>
      </c>
      <c r="E31" s="2">
        <v>1</v>
      </c>
      <c r="F31" s="2">
        <v>519</v>
      </c>
      <c r="G31" s="2">
        <v>818</v>
      </c>
      <c r="H31" s="2">
        <v>2137</v>
      </c>
      <c r="I31" s="2">
        <v>2</v>
      </c>
      <c r="J31" s="2">
        <v>4</v>
      </c>
      <c r="K31" s="14">
        <f t="shared" si="0"/>
        <v>0.004861111111111094</v>
      </c>
    </row>
    <row r="32" spans="1:11" ht="15.75">
      <c r="A32" s="1">
        <v>0.6666666666666666</v>
      </c>
      <c r="B32" s="2">
        <v>30</v>
      </c>
      <c r="C32" s="2">
        <v>280</v>
      </c>
      <c r="D32" s="2">
        <v>1941</v>
      </c>
      <c r="E32" s="2">
        <v>2851</v>
      </c>
      <c r="F32" s="2">
        <v>1998</v>
      </c>
      <c r="G32" s="2">
        <v>515</v>
      </c>
      <c r="H32" s="2">
        <v>1502</v>
      </c>
      <c r="I32" s="2">
        <v>4</v>
      </c>
      <c r="J32" s="2">
        <v>0</v>
      </c>
      <c r="K32" s="14">
        <f t="shared" si="0"/>
        <v>0.004861111111111094</v>
      </c>
    </row>
    <row r="33" spans="1:11" ht="15.75">
      <c r="A33" s="1">
        <v>0.6729166666666666</v>
      </c>
      <c r="B33" s="2">
        <v>31</v>
      </c>
      <c r="C33" s="2">
        <v>245</v>
      </c>
      <c r="D33" s="2">
        <v>3096</v>
      </c>
      <c r="E33" s="2">
        <v>1701</v>
      </c>
      <c r="F33" s="2">
        <v>201</v>
      </c>
      <c r="G33" s="2">
        <v>494</v>
      </c>
      <c r="H33" s="2">
        <v>903</v>
      </c>
      <c r="I33" s="2">
        <v>3</v>
      </c>
      <c r="J33" s="2">
        <v>6</v>
      </c>
      <c r="K33" s="14">
        <f t="shared" si="0"/>
        <v>0.006249999999999978</v>
      </c>
    </row>
    <row r="34" spans="1:11" ht="15.75">
      <c r="A34" s="1">
        <v>0.6784722222222223</v>
      </c>
      <c r="B34" s="2">
        <v>32</v>
      </c>
      <c r="C34" s="2">
        <v>70</v>
      </c>
      <c r="D34" s="2">
        <v>1025</v>
      </c>
      <c r="E34" s="2">
        <v>67</v>
      </c>
      <c r="F34" s="2">
        <v>1528</v>
      </c>
      <c r="G34" s="2">
        <v>3115</v>
      </c>
      <c r="H34" s="2">
        <v>1023</v>
      </c>
      <c r="I34" s="2">
        <v>9</v>
      </c>
      <c r="J34" s="2">
        <v>3</v>
      </c>
      <c r="K34" s="14">
        <f t="shared" si="0"/>
        <v>0.005555555555555647</v>
      </c>
    </row>
    <row r="35" spans="1:11" ht="15.75">
      <c r="A35" s="1">
        <v>0.6833333333333332</v>
      </c>
      <c r="B35" s="2">
        <v>33</v>
      </c>
      <c r="C35" s="2">
        <v>51</v>
      </c>
      <c r="D35" s="2">
        <v>2834</v>
      </c>
      <c r="E35" s="2">
        <v>3002</v>
      </c>
      <c r="F35" s="2">
        <v>815</v>
      </c>
      <c r="G35" s="2">
        <v>440</v>
      </c>
      <c r="H35" s="2">
        <v>313</v>
      </c>
      <c r="I35" s="2">
        <v>4</v>
      </c>
      <c r="J35" s="2">
        <v>2</v>
      </c>
      <c r="K35" s="14">
        <f t="shared" si="0"/>
        <v>0.004861111111110983</v>
      </c>
    </row>
    <row r="36" spans="1:11" ht="15.75">
      <c r="A36" s="1">
        <v>0.688888888888889</v>
      </c>
      <c r="B36" s="2">
        <v>34</v>
      </c>
      <c r="C36" s="2">
        <v>903</v>
      </c>
      <c r="D36" s="2">
        <v>2620</v>
      </c>
      <c r="E36" s="2">
        <v>515</v>
      </c>
      <c r="F36" s="2">
        <v>2050</v>
      </c>
      <c r="G36" s="2">
        <v>1502</v>
      </c>
      <c r="H36" s="2">
        <v>27</v>
      </c>
      <c r="I36" s="2">
        <v>4</v>
      </c>
      <c r="J36" s="2">
        <v>5</v>
      </c>
      <c r="K36" s="14">
        <f t="shared" si="0"/>
        <v>0.005555555555555758</v>
      </c>
    </row>
    <row r="37" spans="1:11" ht="15.75">
      <c r="A37" s="1">
        <v>0.7020833333333334</v>
      </c>
      <c r="B37" s="2">
        <v>35</v>
      </c>
      <c r="C37" s="2">
        <v>201</v>
      </c>
      <c r="D37" s="2">
        <v>2137</v>
      </c>
      <c r="E37" s="2">
        <v>2851</v>
      </c>
      <c r="F37" s="2">
        <v>70</v>
      </c>
      <c r="G37" s="2">
        <v>3175</v>
      </c>
      <c r="H37" s="2">
        <v>247</v>
      </c>
      <c r="I37" s="2">
        <v>1</v>
      </c>
      <c r="J37" s="2">
        <v>5</v>
      </c>
      <c r="K37" s="14">
        <f t="shared" si="0"/>
        <v>0.013194444444444398</v>
      </c>
    </row>
    <row r="38" spans="1:11" ht="15.75">
      <c r="A38" s="1">
        <v>0.7069444444444444</v>
      </c>
      <c r="B38" s="2">
        <v>36</v>
      </c>
      <c r="C38" s="2">
        <v>1025</v>
      </c>
      <c r="D38" s="2">
        <v>1</v>
      </c>
      <c r="E38" s="2">
        <v>494</v>
      </c>
      <c r="F38" s="2">
        <v>519</v>
      </c>
      <c r="G38" s="2">
        <v>1941</v>
      </c>
      <c r="H38" s="2">
        <v>3096</v>
      </c>
      <c r="I38" s="2">
        <v>9</v>
      </c>
      <c r="J38" s="2">
        <v>0</v>
      </c>
      <c r="K38" s="14">
        <f t="shared" si="0"/>
        <v>0.004861111111110983</v>
      </c>
    </row>
    <row r="39" spans="1:11" ht="15.75">
      <c r="A39" s="1">
        <v>0.7125</v>
      </c>
      <c r="B39" s="2">
        <v>37</v>
      </c>
      <c r="C39" s="2">
        <v>1528</v>
      </c>
      <c r="D39" s="2">
        <v>1998</v>
      </c>
      <c r="E39" s="2">
        <v>548</v>
      </c>
      <c r="F39" s="2">
        <v>1701</v>
      </c>
      <c r="G39" s="2">
        <v>240</v>
      </c>
      <c r="H39" s="2">
        <v>1189</v>
      </c>
      <c r="I39" s="2">
        <v>3</v>
      </c>
      <c r="J39" s="2">
        <v>1</v>
      </c>
      <c r="K39" s="14">
        <f t="shared" si="0"/>
        <v>0.005555555555555647</v>
      </c>
    </row>
    <row r="40" spans="1:11" ht="15.75">
      <c r="A40" s="1">
        <v>0.7208333333333333</v>
      </c>
      <c r="B40" s="2">
        <v>38</v>
      </c>
      <c r="C40" s="2">
        <v>280</v>
      </c>
      <c r="D40" s="2">
        <v>3115</v>
      </c>
      <c r="E40" s="2">
        <v>2224</v>
      </c>
      <c r="F40" s="2">
        <v>245</v>
      </c>
      <c r="G40" s="2">
        <v>123</v>
      </c>
      <c r="H40" s="2">
        <v>818</v>
      </c>
      <c r="I40" s="2">
        <v>2</v>
      </c>
      <c r="J40" s="2">
        <v>5</v>
      </c>
      <c r="K40" s="14">
        <f t="shared" si="0"/>
        <v>0.008333333333333304</v>
      </c>
    </row>
    <row r="41" spans="1:11" ht="15.75">
      <c r="A41" s="1">
        <v>0.7270833333333333</v>
      </c>
      <c r="B41" s="2">
        <v>39</v>
      </c>
      <c r="C41" s="2">
        <v>3175</v>
      </c>
      <c r="D41" s="2">
        <v>2620</v>
      </c>
      <c r="E41" s="2">
        <v>2834</v>
      </c>
      <c r="F41" s="2">
        <v>1941</v>
      </c>
      <c r="G41" s="2">
        <v>70</v>
      </c>
      <c r="H41" s="2">
        <v>2050</v>
      </c>
      <c r="I41" s="2">
        <v>2</v>
      </c>
      <c r="J41" s="2">
        <v>5</v>
      </c>
      <c r="K41" s="14">
        <f t="shared" si="0"/>
        <v>0.006249999999999978</v>
      </c>
    </row>
    <row r="42" spans="1:11" ht="15.75">
      <c r="A42" s="1">
        <v>0.7319444444444444</v>
      </c>
      <c r="B42" s="2">
        <v>40</v>
      </c>
      <c r="C42" s="2">
        <v>903</v>
      </c>
      <c r="D42" s="2">
        <v>815</v>
      </c>
      <c r="E42" s="2">
        <v>3002</v>
      </c>
      <c r="F42" s="2">
        <v>1023</v>
      </c>
      <c r="G42" s="2">
        <v>247</v>
      </c>
      <c r="H42" s="2">
        <v>3096</v>
      </c>
      <c r="I42" s="2">
        <v>3</v>
      </c>
      <c r="J42" s="2">
        <v>2</v>
      </c>
      <c r="K42" s="14">
        <f t="shared" si="0"/>
        <v>0.004861111111111094</v>
      </c>
    </row>
    <row r="43" spans="1:11" ht="15.75">
      <c r="A43" s="1">
        <v>0.7361111111111112</v>
      </c>
      <c r="B43" s="2">
        <v>41</v>
      </c>
      <c r="C43" s="2">
        <v>1189</v>
      </c>
      <c r="D43" s="2">
        <v>519</v>
      </c>
      <c r="E43" s="2">
        <v>1</v>
      </c>
      <c r="F43" s="2">
        <v>2224</v>
      </c>
      <c r="G43" s="2">
        <v>27</v>
      </c>
      <c r="H43" s="2">
        <v>245</v>
      </c>
      <c r="I43" s="2">
        <v>3</v>
      </c>
      <c r="J43" s="2">
        <v>6</v>
      </c>
      <c r="K43" s="14">
        <f t="shared" si="0"/>
        <v>0.004166666666666763</v>
      </c>
    </row>
    <row r="44" spans="1:11" ht="15.75">
      <c r="A44" s="1">
        <v>0.7416666666666667</v>
      </c>
      <c r="B44" s="2">
        <v>42</v>
      </c>
      <c r="C44" s="2">
        <v>1528</v>
      </c>
      <c r="D44" s="2">
        <v>123</v>
      </c>
      <c r="E44" s="2">
        <v>440</v>
      </c>
      <c r="F44" s="2">
        <v>280</v>
      </c>
      <c r="G44" s="2">
        <v>67</v>
      </c>
      <c r="H44" s="2">
        <v>494</v>
      </c>
      <c r="I44" s="2">
        <v>9</v>
      </c>
      <c r="J44" s="2">
        <v>8</v>
      </c>
      <c r="K44" s="14">
        <f t="shared" si="0"/>
        <v>0.005555555555555536</v>
      </c>
    </row>
    <row r="45" spans="1:11" ht="15.75">
      <c r="A45" s="1">
        <v>0.7479166666666667</v>
      </c>
      <c r="B45" s="2">
        <v>43</v>
      </c>
      <c r="C45" s="2">
        <v>2851</v>
      </c>
      <c r="D45" s="2">
        <v>515</v>
      </c>
      <c r="E45" s="2">
        <v>51</v>
      </c>
      <c r="F45" s="2">
        <v>2137</v>
      </c>
      <c r="G45" s="2">
        <v>1025</v>
      </c>
      <c r="H45" s="2">
        <v>3115</v>
      </c>
      <c r="I45" s="2">
        <v>4</v>
      </c>
      <c r="J45" s="2">
        <v>4</v>
      </c>
      <c r="K45" s="14">
        <f t="shared" si="0"/>
        <v>0.006249999999999978</v>
      </c>
    </row>
    <row r="46" spans="1:11" ht="15.75">
      <c r="A46" s="1">
        <v>0.7520833333333333</v>
      </c>
      <c r="B46" s="2">
        <v>44</v>
      </c>
      <c r="C46" s="2">
        <v>818</v>
      </c>
      <c r="D46" s="2">
        <v>1502</v>
      </c>
      <c r="E46" s="2">
        <v>240</v>
      </c>
      <c r="F46" s="2">
        <v>1701</v>
      </c>
      <c r="G46" s="2">
        <v>201</v>
      </c>
      <c r="H46" s="2">
        <v>548</v>
      </c>
      <c r="I46" s="2">
        <v>3</v>
      </c>
      <c r="J46" s="2">
        <v>5</v>
      </c>
      <c r="K46" s="14">
        <f t="shared" si="0"/>
        <v>0.004166666666666652</v>
      </c>
    </row>
    <row r="47" spans="1:11" ht="15.75">
      <c r="A47" s="1">
        <v>0.7604166666666666</v>
      </c>
      <c r="B47" s="2">
        <v>45</v>
      </c>
      <c r="C47" s="2">
        <v>1998</v>
      </c>
      <c r="D47" s="2">
        <v>1023</v>
      </c>
      <c r="E47" s="2">
        <v>70</v>
      </c>
      <c r="F47" s="2">
        <v>313</v>
      </c>
      <c r="G47" s="2">
        <v>1189</v>
      </c>
      <c r="H47" s="2">
        <v>903</v>
      </c>
      <c r="I47" s="2">
        <v>7</v>
      </c>
      <c r="J47" s="2">
        <v>1</v>
      </c>
      <c r="K47" s="14">
        <f t="shared" si="0"/>
        <v>0.008333333333333304</v>
      </c>
    </row>
    <row r="48" spans="1:11" ht="15.75">
      <c r="A48" s="1">
        <v>0.7659722222222222</v>
      </c>
      <c r="B48" s="2">
        <v>46</v>
      </c>
      <c r="C48" s="2">
        <v>3002</v>
      </c>
      <c r="D48" s="2">
        <v>247</v>
      </c>
      <c r="E48" s="2">
        <v>1025</v>
      </c>
      <c r="F48" s="2">
        <v>245</v>
      </c>
      <c r="G48" s="2">
        <v>51</v>
      </c>
      <c r="H48" s="2">
        <v>2620</v>
      </c>
      <c r="I48" s="2">
        <v>7</v>
      </c>
      <c r="J48" s="2">
        <v>10</v>
      </c>
      <c r="K48" s="14">
        <f t="shared" si="0"/>
        <v>0.005555555555555536</v>
      </c>
    </row>
    <row r="49" spans="1:11" ht="15.75">
      <c r="A49" s="1">
        <v>0.7701388888888889</v>
      </c>
      <c r="B49" s="2">
        <v>47</v>
      </c>
      <c r="C49" s="2">
        <v>548</v>
      </c>
      <c r="D49" s="2">
        <v>2851</v>
      </c>
      <c r="E49" s="2">
        <v>240</v>
      </c>
      <c r="F49" s="2">
        <v>1</v>
      </c>
      <c r="G49" s="2">
        <v>123</v>
      </c>
      <c r="H49" s="2">
        <v>2224</v>
      </c>
      <c r="I49" s="2">
        <v>1</v>
      </c>
      <c r="J49" s="2">
        <v>1</v>
      </c>
      <c r="K49" s="14">
        <f t="shared" si="0"/>
        <v>0.004166666666666763</v>
      </c>
    </row>
    <row r="50" spans="1:11" ht="15.75">
      <c r="A50" s="1">
        <v>0.7743055555555555</v>
      </c>
      <c r="B50" s="2">
        <v>48</v>
      </c>
      <c r="C50" s="2">
        <v>519</v>
      </c>
      <c r="D50" s="2">
        <v>27</v>
      </c>
      <c r="E50" s="2">
        <v>494</v>
      </c>
      <c r="F50" s="2">
        <v>815</v>
      </c>
      <c r="G50" s="2">
        <v>201</v>
      </c>
      <c r="H50" s="2">
        <v>67</v>
      </c>
      <c r="I50" s="2">
        <v>13</v>
      </c>
      <c r="J50" s="2">
        <v>16</v>
      </c>
      <c r="K50" s="14">
        <f t="shared" si="0"/>
        <v>0.004166666666666541</v>
      </c>
    </row>
    <row r="51" spans="1:11" ht="15.75">
      <c r="A51" s="1">
        <v>0.779861111111111</v>
      </c>
      <c r="B51" s="2">
        <v>49</v>
      </c>
      <c r="C51" s="2">
        <v>3175</v>
      </c>
      <c r="D51" s="2">
        <v>818</v>
      </c>
      <c r="E51" s="2">
        <v>515</v>
      </c>
      <c r="F51" s="2">
        <v>1998</v>
      </c>
      <c r="G51" s="2">
        <v>440</v>
      </c>
      <c r="H51" s="2">
        <v>1701</v>
      </c>
      <c r="I51" s="2">
        <v>1</v>
      </c>
      <c r="J51" s="2">
        <v>1</v>
      </c>
      <c r="K51" s="14">
        <f t="shared" si="0"/>
        <v>0.005555555555555536</v>
      </c>
    </row>
    <row r="52" spans="1:11" ht="15.75">
      <c r="A52" s="1">
        <v>0.7868055555555555</v>
      </c>
      <c r="B52" s="2">
        <v>50</v>
      </c>
      <c r="C52" s="2">
        <v>1941</v>
      </c>
      <c r="D52" s="2">
        <v>3115</v>
      </c>
      <c r="E52" s="2">
        <v>1502</v>
      </c>
      <c r="F52" s="2">
        <v>313</v>
      </c>
      <c r="G52" s="2">
        <v>3096</v>
      </c>
      <c r="H52" s="2">
        <v>2050</v>
      </c>
      <c r="I52" s="2">
        <v>1</v>
      </c>
      <c r="J52" s="2">
        <v>1</v>
      </c>
      <c r="K52" s="14">
        <f t="shared" si="0"/>
        <v>0.006944444444444531</v>
      </c>
    </row>
    <row r="53" spans="1:12" ht="15.75">
      <c r="A53" s="1">
        <v>0.37013888888888885</v>
      </c>
      <c r="B53" s="2">
        <v>51</v>
      </c>
      <c r="C53" s="2">
        <v>2834</v>
      </c>
      <c r="D53" s="2">
        <v>280</v>
      </c>
      <c r="E53" s="2">
        <v>519</v>
      </c>
      <c r="F53" s="2">
        <v>2137</v>
      </c>
      <c r="G53" s="2">
        <v>1528</v>
      </c>
      <c r="H53" s="2">
        <v>51</v>
      </c>
      <c r="I53" s="2">
        <v>4</v>
      </c>
      <c r="J53" s="2">
        <v>10</v>
      </c>
      <c r="K53" s="14"/>
      <c r="L53" t="s">
        <v>40</v>
      </c>
    </row>
    <row r="54" spans="1:11" ht="15.75">
      <c r="A54" s="1">
        <v>0.3763888888888889</v>
      </c>
      <c r="B54" s="2">
        <v>52</v>
      </c>
      <c r="C54" s="2">
        <v>1023</v>
      </c>
      <c r="D54" s="2">
        <v>515</v>
      </c>
      <c r="E54" s="2">
        <v>440</v>
      </c>
      <c r="F54" s="2">
        <v>548</v>
      </c>
      <c r="G54" s="2">
        <v>1</v>
      </c>
      <c r="H54" s="2">
        <v>247</v>
      </c>
      <c r="I54" s="2">
        <v>2</v>
      </c>
      <c r="J54" s="2">
        <v>9</v>
      </c>
      <c r="K54" s="14">
        <f t="shared" si="0"/>
        <v>0.006250000000000033</v>
      </c>
    </row>
    <row r="55" spans="1:11" ht="15.75">
      <c r="A55" s="1">
        <v>0.38125</v>
      </c>
      <c r="B55" s="2">
        <v>53</v>
      </c>
      <c r="C55" s="2">
        <v>2851</v>
      </c>
      <c r="D55" s="2">
        <v>123</v>
      </c>
      <c r="E55" s="2">
        <v>1502</v>
      </c>
      <c r="F55" s="2">
        <v>1941</v>
      </c>
      <c r="G55" s="2">
        <v>2620</v>
      </c>
      <c r="H55" s="2">
        <v>815</v>
      </c>
      <c r="I55" s="2">
        <v>4</v>
      </c>
      <c r="J55" s="2">
        <v>5</v>
      </c>
      <c r="K55" s="14">
        <f t="shared" si="0"/>
        <v>0.004861111111111094</v>
      </c>
    </row>
    <row r="56" spans="1:11" ht="15.75">
      <c r="A56" s="1">
        <v>0.3902777777777778</v>
      </c>
      <c r="B56" s="2">
        <v>54</v>
      </c>
      <c r="C56" s="2">
        <v>70</v>
      </c>
      <c r="D56" s="2">
        <v>313</v>
      </c>
      <c r="E56" s="2">
        <v>3002</v>
      </c>
      <c r="F56" s="2">
        <v>1701</v>
      </c>
      <c r="G56" s="2">
        <v>1528</v>
      </c>
      <c r="H56" s="2">
        <v>2224</v>
      </c>
      <c r="I56" s="2">
        <v>6</v>
      </c>
      <c r="J56" s="2">
        <v>3</v>
      </c>
      <c r="K56" s="14">
        <f t="shared" si="0"/>
        <v>0.009027777777777801</v>
      </c>
    </row>
    <row r="57" spans="1:11" ht="15.75">
      <c r="A57" s="1">
        <v>0.3958333333333333</v>
      </c>
      <c r="B57" s="2">
        <v>55</v>
      </c>
      <c r="C57" s="2">
        <v>240</v>
      </c>
      <c r="D57" s="2">
        <v>280</v>
      </c>
      <c r="E57" s="2">
        <v>2137</v>
      </c>
      <c r="F57" s="2">
        <v>201</v>
      </c>
      <c r="G57" s="2">
        <v>1189</v>
      </c>
      <c r="H57" s="2">
        <v>2834</v>
      </c>
      <c r="I57" s="2">
        <v>3</v>
      </c>
      <c r="J57" s="2">
        <v>3</v>
      </c>
      <c r="K57" s="14">
        <f t="shared" si="0"/>
        <v>0.005555555555555536</v>
      </c>
    </row>
    <row r="58" spans="1:11" ht="15.75">
      <c r="A58" s="1">
        <v>0.3993055555555556</v>
      </c>
      <c r="B58" s="2">
        <v>56</v>
      </c>
      <c r="C58" s="2">
        <v>1998</v>
      </c>
      <c r="D58" s="2">
        <v>2050</v>
      </c>
      <c r="E58" s="2">
        <v>67</v>
      </c>
      <c r="F58" s="2">
        <v>3096</v>
      </c>
      <c r="G58" s="2">
        <v>818</v>
      </c>
      <c r="H58" s="2">
        <v>1025</v>
      </c>
      <c r="I58" s="2">
        <v>3</v>
      </c>
      <c r="J58" s="2">
        <v>6</v>
      </c>
      <c r="K58" s="14">
        <f t="shared" si="0"/>
        <v>0.0034722222222222654</v>
      </c>
    </row>
    <row r="59" spans="1:11" ht="15.75">
      <c r="A59" s="1">
        <v>0.4041666666666666</v>
      </c>
      <c r="B59" s="2">
        <v>57</v>
      </c>
      <c r="C59" s="2">
        <v>3175</v>
      </c>
      <c r="D59" s="2">
        <v>27</v>
      </c>
      <c r="E59" s="2">
        <v>903</v>
      </c>
      <c r="F59" s="2">
        <v>3115</v>
      </c>
      <c r="G59" s="2">
        <v>245</v>
      </c>
      <c r="H59" s="2">
        <v>494</v>
      </c>
      <c r="I59" s="2">
        <v>3</v>
      </c>
      <c r="J59" s="2">
        <v>2</v>
      </c>
      <c r="K59" s="14">
        <f t="shared" si="0"/>
        <v>0.004861111111111038</v>
      </c>
    </row>
    <row r="60" spans="1:11" ht="15.75">
      <c r="A60" s="1">
        <v>0.4076388888888889</v>
      </c>
      <c r="B60" s="2">
        <v>58</v>
      </c>
      <c r="C60" s="2">
        <v>201</v>
      </c>
      <c r="D60" s="2">
        <v>313</v>
      </c>
      <c r="E60" s="2">
        <v>51</v>
      </c>
      <c r="F60" s="2">
        <v>123</v>
      </c>
      <c r="G60" s="2">
        <v>548</v>
      </c>
      <c r="H60" s="2">
        <v>515</v>
      </c>
      <c r="I60" s="2">
        <v>6</v>
      </c>
      <c r="J60" s="2">
        <v>5</v>
      </c>
      <c r="K60" s="14">
        <f t="shared" si="0"/>
        <v>0.0034722222222222654</v>
      </c>
    </row>
    <row r="61" spans="1:11" ht="15.75">
      <c r="A61" s="1">
        <v>0.4125</v>
      </c>
      <c r="B61" s="2">
        <v>59</v>
      </c>
      <c r="C61" s="2">
        <v>1502</v>
      </c>
      <c r="D61" s="2">
        <v>3096</v>
      </c>
      <c r="E61" s="2">
        <v>3002</v>
      </c>
      <c r="F61" s="2">
        <v>519</v>
      </c>
      <c r="G61" s="2">
        <v>2851</v>
      </c>
      <c r="H61" s="2">
        <v>2224</v>
      </c>
      <c r="I61" s="2">
        <v>0</v>
      </c>
      <c r="J61" s="2">
        <v>4</v>
      </c>
      <c r="K61" s="14">
        <f t="shared" si="0"/>
        <v>0.004861111111111094</v>
      </c>
    </row>
    <row r="62" spans="1:11" ht="15.75">
      <c r="A62" s="1">
        <v>0.41875</v>
      </c>
      <c r="B62" s="2">
        <v>60</v>
      </c>
      <c r="C62" s="2">
        <v>494</v>
      </c>
      <c r="D62" s="2">
        <v>2834</v>
      </c>
      <c r="E62" s="2">
        <v>2137</v>
      </c>
      <c r="F62" s="2">
        <v>1998</v>
      </c>
      <c r="G62" s="2">
        <v>903</v>
      </c>
      <c r="H62" s="2">
        <v>1</v>
      </c>
      <c r="I62" s="2">
        <v>5</v>
      </c>
      <c r="J62" s="2">
        <v>3</v>
      </c>
      <c r="K62" s="14">
        <f t="shared" si="0"/>
        <v>0.006250000000000033</v>
      </c>
    </row>
    <row r="63" spans="1:11" ht="15.75">
      <c r="A63" s="1">
        <v>0.4215277777777778</v>
      </c>
      <c r="B63" s="2">
        <v>61</v>
      </c>
      <c r="C63" s="2">
        <v>247</v>
      </c>
      <c r="D63" s="2">
        <v>67</v>
      </c>
      <c r="E63" s="2">
        <v>245</v>
      </c>
      <c r="F63" s="2">
        <v>280</v>
      </c>
      <c r="G63" s="2">
        <v>2050</v>
      </c>
      <c r="H63" s="2">
        <v>1701</v>
      </c>
      <c r="I63" s="2">
        <v>12</v>
      </c>
      <c r="J63" s="2">
        <v>1</v>
      </c>
      <c r="K63" s="14">
        <f t="shared" si="0"/>
        <v>0.002777777777777768</v>
      </c>
    </row>
    <row r="64" spans="1:11" ht="15.75">
      <c r="A64" s="1">
        <v>0.4284722222222222</v>
      </c>
      <c r="B64" s="2">
        <v>62</v>
      </c>
      <c r="C64" s="2">
        <v>1941</v>
      </c>
      <c r="D64" s="2">
        <v>1023</v>
      </c>
      <c r="E64" s="2">
        <v>27</v>
      </c>
      <c r="F64" s="2">
        <v>70</v>
      </c>
      <c r="G64" s="2">
        <v>1528</v>
      </c>
      <c r="H64" s="2">
        <v>815</v>
      </c>
      <c r="I64" s="2">
        <v>0</v>
      </c>
      <c r="J64" s="2">
        <v>3</v>
      </c>
      <c r="K64" s="14">
        <f t="shared" si="0"/>
        <v>0.00694444444444442</v>
      </c>
    </row>
    <row r="65" spans="1:11" ht="15.75">
      <c r="A65" s="1">
        <v>0.4354166666666666</v>
      </c>
      <c r="B65" s="2">
        <v>63</v>
      </c>
      <c r="C65" s="2">
        <v>1189</v>
      </c>
      <c r="D65" s="2">
        <v>440</v>
      </c>
      <c r="E65" s="2">
        <v>3175</v>
      </c>
      <c r="F65" s="2">
        <v>240</v>
      </c>
      <c r="G65" s="2">
        <v>2620</v>
      </c>
      <c r="H65" s="2">
        <v>1025</v>
      </c>
      <c r="I65" s="2">
        <v>1</v>
      </c>
      <c r="J65" s="2">
        <v>0</v>
      </c>
      <c r="K65" s="14">
        <f t="shared" si="0"/>
        <v>0.00694444444444442</v>
      </c>
    </row>
    <row r="66" spans="1:11" ht="15.75">
      <c r="A66" s="1">
        <v>0.4395833333333334</v>
      </c>
      <c r="B66" s="2">
        <v>64</v>
      </c>
      <c r="C66" s="2">
        <v>818</v>
      </c>
      <c r="D66" s="2">
        <v>494</v>
      </c>
      <c r="E66" s="2">
        <v>1998</v>
      </c>
      <c r="F66" s="2">
        <v>3115</v>
      </c>
      <c r="G66" s="2">
        <v>3002</v>
      </c>
      <c r="H66" s="2">
        <v>67</v>
      </c>
      <c r="I66" s="2">
        <v>3</v>
      </c>
      <c r="J66" s="2">
        <v>6</v>
      </c>
      <c r="K66" s="14">
        <f t="shared" si="0"/>
        <v>0.004166666666666763</v>
      </c>
    </row>
    <row r="67" spans="1:11" ht="15.75">
      <c r="A67" s="1">
        <v>0.4590277777777778</v>
      </c>
      <c r="B67" s="2">
        <v>65</v>
      </c>
      <c r="C67" s="2">
        <v>3096</v>
      </c>
      <c r="D67" s="2">
        <v>1</v>
      </c>
      <c r="E67" s="2">
        <v>2137</v>
      </c>
      <c r="F67" s="2">
        <v>1023</v>
      </c>
      <c r="G67" s="2">
        <v>123</v>
      </c>
      <c r="H67" s="2">
        <v>280</v>
      </c>
      <c r="I67" s="2">
        <v>7</v>
      </c>
      <c r="J67" s="2">
        <v>1</v>
      </c>
      <c r="K67" s="14">
        <f t="shared" si="0"/>
        <v>0.01944444444444443</v>
      </c>
    </row>
    <row r="68" spans="1:11" ht="15.75">
      <c r="A68" s="1">
        <v>0.46527777777777773</v>
      </c>
      <c r="B68" s="2">
        <v>66</v>
      </c>
      <c r="C68" s="2">
        <v>27</v>
      </c>
      <c r="D68" s="2">
        <v>2851</v>
      </c>
      <c r="E68" s="2">
        <v>815</v>
      </c>
      <c r="F68" s="2">
        <v>548</v>
      </c>
      <c r="G68" s="2">
        <v>313</v>
      </c>
      <c r="H68" s="2">
        <v>245</v>
      </c>
      <c r="I68" s="2">
        <v>10</v>
      </c>
      <c r="J68" s="2">
        <v>5</v>
      </c>
      <c r="K68" s="14">
        <f aca="true" t="shared" si="1" ref="K68:K78">A68-A67</f>
        <v>0.006249999999999922</v>
      </c>
    </row>
    <row r="69" spans="1:11" ht="15.75">
      <c r="A69" s="1">
        <v>0.4701388888888889</v>
      </c>
      <c r="B69" s="2">
        <v>67</v>
      </c>
      <c r="C69" s="2">
        <v>3115</v>
      </c>
      <c r="D69" s="2">
        <v>70</v>
      </c>
      <c r="E69" s="2">
        <v>1701</v>
      </c>
      <c r="F69" s="2">
        <v>2620</v>
      </c>
      <c r="G69" s="2">
        <v>440</v>
      </c>
      <c r="H69" s="2">
        <v>519</v>
      </c>
      <c r="I69" s="2">
        <v>6</v>
      </c>
      <c r="J69" s="2">
        <v>4</v>
      </c>
      <c r="K69" s="14">
        <f t="shared" si="1"/>
        <v>0.004861111111111149</v>
      </c>
    </row>
    <row r="70" spans="1:11" ht="15.75">
      <c r="A70" s="1">
        <v>0.4909722222222222</v>
      </c>
      <c r="B70" s="2">
        <v>68</v>
      </c>
      <c r="C70" s="2">
        <v>1189</v>
      </c>
      <c r="D70" s="2">
        <v>2224</v>
      </c>
      <c r="E70" s="2">
        <v>1941</v>
      </c>
      <c r="F70" s="2">
        <v>1025</v>
      </c>
      <c r="G70" s="2">
        <v>2050</v>
      </c>
      <c r="H70" s="2">
        <v>51</v>
      </c>
      <c r="I70" s="2">
        <v>0</v>
      </c>
      <c r="J70" s="2">
        <v>6</v>
      </c>
      <c r="K70" s="14">
        <f t="shared" si="1"/>
        <v>0.020833333333333315</v>
      </c>
    </row>
    <row r="71" spans="1:11" ht="15.75">
      <c r="A71" s="1">
        <v>0.49652777777777773</v>
      </c>
      <c r="B71" s="2">
        <v>69</v>
      </c>
      <c r="C71" s="2">
        <v>515</v>
      </c>
      <c r="D71" s="2">
        <v>1528</v>
      </c>
      <c r="E71" s="2">
        <v>201</v>
      </c>
      <c r="F71" s="2">
        <v>903</v>
      </c>
      <c r="G71" s="2">
        <v>247</v>
      </c>
      <c r="H71" s="2">
        <v>240</v>
      </c>
      <c r="I71" s="2">
        <v>7</v>
      </c>
      <c r="J71" s="2">
        <v>1</v>
      </c>
      <c r="K71" s="14">
        <f t="shared" si="1"/>
        <v>0.005555555555555536</v>
      </c>
    </row>
    <row r="72" spans="1:11" ht="15.75">
      <c r="A72" s="1">
        <v>0.5006944444444444</v>
      </c>
      <c r="B72" s="2">
        <v>70</v>
      </c>
      <c r="C72" s="2">
        <v>3175</v>
      </c>
      <c r="D72" s="2">
        <v>1502</v>
      </c>
      <c r="E72" s="2">
        <v>1023</v>
      </c>
      <c r="F72" s="2">
        <v>818</v>
      </c>
      <c r="G72" s="2">
        <v>2834</v>
      </c>
      <c r="H72" s="2">
        <v>548</v>
      </c>
      <c r="I72" s="2">
        <v>2</v>
      </c>
      <c r="J72" s="2">
        <v>8</v>
      </c>
      <c r="K72" s="14">
        <f t="shared" si="1"/>
        <v>0.004166666666666707</v>
      </c>
    </row>
    <row r="73" spans="1:11" ht="15.75">
      <c r="A73" s="1">
        <v>0.5048611111111111</v>
      </c>
      <c r="B73" s="2">
        <v>71</v>
      </c>
      <c r="C73" s="2">
        <v>1701</v>
      </c>
      <c r="D73" s="2">
        <v>51</v>
      </c>
      <c r="E73" s="2">
        <v>123</v>
      </c>
      <c r="F73" s="2">
        <v>70</v>
      </c>
      <c r="G73" s="2">
        <v>1</v>
      </c>
      <c r="H73" s="2">
        <v>2851</v>
      </c>
      <c r="I73" s="2">
        <v>4</v>
      </c>
      <c r="J73" s="2">
        <v>9</v>
      </c>
      <c r="K73" s="14">
        <f t="shared" si="1"/>
        <v>0.004166666666666652</v>
      </c>
    </row>
    <row r="74" spans="1:11" ht="15.75">
      <c r="A74" s="1">
        <v>0.5090277777777777</v>
      </c>
      <c r="B74" s="2">
        <v>72</v>
      </c>
      <c r="C74" s="2">
        <v>2137</v>
      </c>
      <c r="D74" s="2">
        <v>815</v>
      </c>
      <c r="E74" s="2">
        <v>515</v>
      </c>
      <c r="F74" s="2">
        <v>240</v>
      </c>
      <c r="G74" s="2">
        <v>67</v>
      </c>
      <c r="H74" s="2">
        <v>3096</v>
      </c>
      <c r="I74" s="2">
        <v>4</v>
      </c>
      <c r="J74" s="2">
        <v>9</v>
      </c>
      <c r="K74" s="14">
        <f t="shared" si="1"/>
        <v>0.004166666666666652</v>
      </c>
    </row>
    <row r="75" spans="1:11" ht="15.75">
      <c r="A75" s="1">
        <v>0.5159722222222222</v>
      </c>
      <c r="B75" s="2">
        <v>73</v>
      </c>
      <c r="C75" s="2">
        <v>1528</v>
      </c>
      <c r="D75" s="2">
        <v>245</v>
      </c>
      <c r="E75" s="2">
        <v>903</v>
      </c>
      <c r="F75" s="2">
        <v>818</v>
      </c>
      <c r="G75" s="2">
        <v>1941</v>
      </c>
      <c r="H75" s="2">
        <v>440</v>
      </c>
      <c r="I75" s="2">
        <v>3</v>
      </c>
      <c r="J75" s="2">
        <v>0</v>
      </c>
      <c r="K75" s="14">
        <f t="shared" si="1"/>
        <v>0.00694444444444442</v>
      </c>
    </row>
    <row r="76" spans="1:11" ht="15.75">
      <c r="A76" s="1">
        <v>0.5194444444444445</v>
      </c>
      <c r="B76" s="2">
        <v>74</v>
      </c>
      <c r="C76" s="2">
        <v>201</v>
      </c>
      <c r="D76" s="2">
        <v>1025</v>
      </c>
      <c r="E76" s="2">
        <v>519</v>
      </c>
      <c r="F76" s="2">
        <v>1189</v>
      </c>
      <c r="G76" s="2">
        <v>280</v>
      </c>
      <c r="H76" s="2">
        <v>3002</v>
      </c>
      <c r="I76" s="2">
        <v>3</v>
      </c>
      <c r="J76" s="2">
        <v>3</v>
      </c>
      <c r="K76" s="14">
        <f t="shared" si="1"/>
        <v>0.003472222222222321</v>
      </c>
    </row>
    <row r="77" spans="1:11" ht="15.75">
      <c r="A77" s="1">
        <v>0.53125</v>
      </c>
      <c r="B77" s="2">
        <v>75</v>
      </c>
      <c r="C77" s="2">
        <v>2224</v>
      </c>
      <c r="D77" s="2">
        <v>2050</v>
      </c>
      <c r="E77" s="2">
        <v>2620</v>
      </c>
      <c r="F77" s="2">
        <v>27</v>
      </c>
      <c r="G77" s="2">
        <v>1998</v>
      </c>
      <c r="H77" s="2">
        <v>3115</v>
      </c>
      <c r="I77" s="2">
        <v>4</v>
      </c>
      <c r="J77" s="2">
        <v>4</v>
      </c>
      <c r="K77" s="14">
        <f t="shared" si="1"/>
        <v>0.011805555555555514</v>
      </c>
    </row>
    <row r="78" spans="1:11" ht="15.75">
      <c r="A78" s="1">
        <v>0.5354166666666667</v>
      </c>
      <c r="B78" s="2">
        <v>76</v>
      </c>
      <c r="C78" s="2">
        <v>247</v>
      </c>
      <c r="D78" s="2">
        <v>2834</v>
      </c>
      <c r="E78" s="2">
        <v>1502</v>
      </c>
      <c r="F78" s="2">
        <v>313</v>
      </c>
      <c r="G78" s="2">
        <v>3175</v>
      </c>
      <c r="H78" s="2">
        <v>494</v>
      </c>
      <c r="I78" s="2">
        <v>7</v>
      </c>
      <c r="J78" s="2">
        <v>2</v>
      </c>
      <c r="K78" s="14">
        <f t="shared" si="1"/>
        <v>0.004166666666666652</v>
      </c>
    </row>
    <row r="79" spans="1:12" ht="15.75">
      <c r="A79" s="1"/>
      <c r="B79" s="2"/>
      <c r="C79" s="2"/>
      <c r="D79" s="2"/>
      <c r="E79" s="2"/>
      <c r="F79" s="2"/>
      <c r="G79" t="s">
        <v>128</v>
      </c>
      <c r="I79">
        <f>SUM(I3:I78)</f>
        <v>305</v>
      </c>
      <c r="J79">
        <f>SUM(J3:J78)</f>
        <v>304</v>
      </c>
      <c r="K79" s="14"/>
      <c r="L79" s="14">
        <f>(SUM(K3:K78))/(B78-3)</f>
        <v>0.006126331811263318</v>
      </c>
    </row>
    <row r="80" spans="1:10" ht="15.75">
      <c r="A80" s="5"/>
      <c r="G80" t="s">
        <v>129</v>
      </c>
      <c r="J80">
        <f>(I79+J79)/(78-2)/2</f>
        <v>4.006578947368421</v>
      </c>
    </row>
    <row r="81" spans="1:11" ht="15.75" customHeight="1">
      <c r="A81" s="117" t="s">
        <v>3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</row>
    <row r="82" spans="1:11" ht="31.5">
      <c r="A82" s="3" t="s">
        <v>4</v>
      </c>
      <c r="B82" s="3" t="s">
        <v>5</v>
      </c>
      <c r="C82" s="3" t="s">
        <v>6</v>
      </c>
      <c r="D82" s="3" t="s">
        <v>7</v>
      </c>
      <c r="E82" s="3" t="s">
        <v>8</v>
      </c>
      <c r="F82" s="3" t="s">
        <v>9</v>
      </c>
      <c r="G82" s="3" t="s">
        <v>10</v>
      </c>
      <c r="H82" s="3" t="s">
        <v>11</v>
      </c>
      <c r="I82" s="3" t="s">
        <v>12</v>
      </c>
      <c r="J82" s="3" t="s">
        <v>13</v>
      </c>
      <c r="K82" s="3" t="s">
        <v>14</v>
      </c>
    </row>
    <row r="83" spans="1:11" ht="15.75">
      <c r="A83" s="1">
        <v>0.5902777777777778</v>
      </c>
      <c r="B83" s="4" t="s">
        <v>15</v>
      </c>
      <c r="C83" s="2">
        <v>1</v>
      </c>
      <c r="D83" s="2">
        <v>51</v>
      </c>
      <c r="E83" s="2">
        <v>1023</v>
      </c>
      <c r="F83" s="2">
        <v>67</v>
      </c>
      <c r="G83" s="2">
        <v>548</v>
      </c>
      <c r="H83" s="2">
        <v>3115</v>
      </c>
      <c r="I83" s="2">
        <v>1025</v>
      </c>
      <c r="J83" s="2">
        <v>11</v>
      </c>
      <c r="K83" s="2">
        <v>6</v>
      </c>
    </row>
    <row r="84" spans="1:11" ht="15.75">
      <c r="A84" s="1">
        <v>0.5993055555555555</v>
      </c>
      <c r="B84" s="4" t="s">
        <v>16</v>
      </c>
      <c r="C84" s="2">
        <v>2</v>
      </c>
      <c r="D84" s="2">
        <v>2137</v>
      </c>
      <c r="E84" s="2">
        <v>815</v>
      </c>
      <c r="F84" s="2">
        <v>247</v>
      </c>
      <c r="G84" s="2">
        <v>818</v>
      </c>
      <c r="H84" s="2">
        <v>123</v>
      </c>
      <c r="I84" s="2">
        <v>1528</v>
      </c>
      <c r="J84" s="2">
        <v>0</v>
      </c>
      <c r="K84" s="2">
        <v>1</v>
      </c>
    </row>
    <row r="85" spans="1:11" ht="15.75">
      <c r="A85" s="1">
        <v>0.6041666666666666</v>
      </c>
      <c r="B85" s="4" t="s">
        <v>17</v>
      </c>
      <c r="C85" s="2">
        <v>3</v>
      </c>
      <c r="D85" s="2">
        <v>201</v>
      </c>
      <c r="E85" s="2">
        <v>1</v>
      </c>
      <c r="F85" s="2">
        <v>27</v>
      </c>
      <c r="G85" s="2">
        <v>903</v>
      </c>
      <c r="H85" s="2">
        <v>2620</v>
      </c>
      <c r="I85" s="2">
        <v>440</v>
      </c>
      <c r="J85" s="2">
        <v>7</v>
      </c>
      <c r="K85" s="2">
        <v>3</v>
      </c>
    </row>
    <row r="86" spans="1:11" ht="15.75">
      <c r="A86" s="1">
        <v>0.6166666666666667</v>
      </c>
      <c r="B86" s="4" t="s">
        <v>18</v>
      </c>
      <c r="C86" s="2">
        <v>4</v>
      </c>
      <c r="D86" s="2">
        <v>70</v>
      </c>
      <c r="E86" s="2">
        <v>2834</v>
      </c>
      <c r="F86" s="2">
        <v>245</v>
      </c>
      <c r="G86" s="2">
        <v>3096</v>
      </c>
      <c r="H86" s="2">
        <v>2851</v>
      </c>
      <c r="I86" s="2">
        <v>494</v>
      </c>
      <c r="J86" s="2">
        <v>6</v>
      </c>
      <c r="K86" s="2">
        <v>1</v>
      </c>
    </row>
    <row r="87" spans="1:11" ht="15.75">
      <c r="A87" s="1">
        <v>0.6201388888888889</v>
      </c>
      <c r="B87" s="4" t="s">
        <v>19</v>
      </c>
      <c r="C87" s="2">
        <v>5</v>
      </c>
      <c r="D87" s="2">
        <v>51</v>
      </c>
      <c r="E87" s="2">
        <v>67</v>
      </c>
      <c r="F87" s="2">
        <v>1023</v>
      </c>
      <c r="G87" s="2">
        <v>548</v>
      </c>
      <c r="H87" s="2">
        <v>1025</v>
      </c>
      <c r="I87" s="2">
        <v>3115</v>
      </c>
      <c r="J87" s="2">
        <v>13</v>
      </c>
      <c r="K87" s="2">
        <v>5</v>
      </c>
    </row>
    <row r="88" spans="1:11" ht="15.75">
      <c r="A88" s="1">
        <v>0.6270833333333333</v>
      </c>
      <c r="B88" s="4" t="s">
        <v>20</v>
      </c>
      <c r="C88" s="2">
        <v>6</v>
      </c>
      <c r="D88" s="2">
        <v>247</v>
      </c>
      <c r="E88" s="2">
        <v>2137</v>
      </c>
      <c r="F88" s="2">
        <v>815</v>
      </c>
      <c r="G88" s="2">
        <v>123</v>
      </c>
      <c r="H88" s="2">
        <v>818</v>
      </c>
      <c r="I88" s="2">
        <v>1528</v>
      </c>
      <c r="J88" s="2">
        <v>3</v>
      </c>
      <c r="K88" s="2">
        <v>3</v>
      </c>
    </row>
    <row r="89" spans="1:11" ht="15.75">
      <c r="A89" s="1">
        <v>0.6326388888888889</v>
      </c>
      <c r="B89" s="4" t="s">
        <v>21</v>
      </c>
      <c r="C89" s="2">
        <v>7</v>
      </c>
      <c r="D89" s="2">
        <v>1</v>
      </c>
      <c r="E89" s="2">
        <v>201</v>
      </c>
      <c r="F89" s="2">
        <v>27</v>
      </c>
      <c r="G89" s="2">
        <v>440</v>
      </c>
      <c r="H89" s="2">
        <v>2620</v>
      </c>
      <c r="I89" s="2">
        <v>903</v>
      </c>
      <c r="J89" s="2">
        <v>7</v>
      </c>
      <c r="K89" s="2">
        <v>8</v>
      </c>
    </row>
    <row r="90" spans="1:11" ht="15.75">
      <c r="A90" s="1">
        <v>0.6375</v>
      </c>
      <c r="B90" s="4" t="s">
        <v>22</v>
      </c>
      <c r="C90" s="2">
        <v>8</v>
      </c>
      <c r="D90" s="2">
        <v>245</v>
      </c>
      <c r="E90" s="2">
        <v>70</v>
      </c>
      <c r="F90" s="2">
        <v>2834</v>
      </c>
      <c r="G90" s="2">
        <v>494</v>
      </c>
      <c r="H90" s="2">
        <v>2851</v>
      </c>
      <c r="I90" s="2">
        <v>3096</v>
      </c>
      <c r="J90" s="2">
        <v>8</v>
      </c>
      <c r="K90" s="2">
        <v>3</v>
      </c>
    </row>
    <row r="91" spans="1:11" ht="15.75">
      <c r="A91" s="1">
        <v>0.642361111111111</v>
      </c>
      <c r="B91" s="4" t="s">
        <v>31</v>
      </c>
      <c r="C91" s="2">
        <v>10</v>
      </c>
      <c r="D91" s="2">
        <v>2137</v>
      </c>
      <c r="E91" s="2">
        <v>247</v>
      </c>
      <c r="F91" s="2">
        <v>815</v>
      </c>
      <c r="G91" s="2">
        <v>818</v>
      </c>
      <c r="H91" s="2">
        <v>123</v>
      </c>
      <c r="I91" s="2">
        <v>1528</v>
      </c>
      <c r="J91" s="2">
        <v>3</v>
      </c>
      <c r="K91" s="2">
        <v>7</v>
      </c>
    </row>
    <row r="92" spans="1:11" ht="15.75">
      <c r="A92" s="1">
        <v>0.65</v>
      </c>
      <c r="B92" s="4" t="s">
        <v>37</v>
      </c>
      <c r="C92" s="2">
        <v>11</v>
      </c>
      <c r="D92" s="2">
        <v>27</v>
      </c>
      <c r="E92" s="2">
        <v>201</v>
      </c>
      <c r="F92" s="2">
        <v>1</v>
      </c>
      <c r="G92" s="2">
        <v>440</v>
      </c>
      <c r="H92" s="2">
        <v>903</v>
      </c>
      <c r="I92" s="2">
        <v>2620</v>
      </c>
      <c r="J92" s="2">
        <v>9</v>
      </c>
      <c r="K92" s="2">
        <v>0</v>
      </c>
    </row>
    <row r="93" spans="1:11" ht="15.75">
      <c r="A93" s="1">
        <v>0.65625</v>
      </c>
      <c r="B93" s="4" t="s">
        <v>24</v>
      </c>
      <c r="C93" s="2">
        <v>13</v>
      </c>
      <c r="D93" s="2">
        <v>1023</v>
      </c>
      <c r="E93" s="2">
        <v>67</v>
      </c>
      <c r="F93" s="2">
        <v>51</v>
      </c>
      <c r="G93" s="2">
        <v>1528</v>
      </c>
      <c r="H93" s="2">
        <v>123</v>
      </c>
      <c r="I93" s="2">
        <v>818</v>
      </c>
      <c r="J93" s="2">
        <v>9</v>
      </c>
      <c r="K93" s="2">
        <v>5</v>
      </c>
    </row>
    <row r="94" spans="1:11" ht="15.75">
      <c r="A94" s="1">
        <v>0.6625</v>
      </c>
      <c r="B94" s="4" t="s">
        <v>25</v>
      </c>
      <c r="C94" s="2">
        <v>14</v>
      </c>
      <c r="D94" s="2">
        <v>1</v>
      </c>
      <c r="E94" s="2">
        <v>27</v>
      </c>
      <c r="F94" s="2">
        <v>201</v>
      </c>
      <c r="G94" s="2">
        <v>2834</v>
      </c>
      <c r="H94" s="2">
        <v>245</v>
      </c>
      <c r="I94" s="2">
        <v>70</v>
      </c>
      <c r="J94" s="2">
        <v>13</v>
      </c>
      <c r="K94" s="2">
        <v>9</v>
      </c>
    </row>
    <row r="95" spans="1:11" ht="15.75">
      <c r="A95" s="1">
        <v>0.6652777777777777</v>
      </c>
      <c r="B95" s="4" t="s">
        <v>26</v>
      </c>
      <c r="C95" s="2">
        <v>15</v>
      </c>
      <c r="D95" s="2">
        <v>1023</v>
      </c>
      <c r="E95" s="2">
        <v>67</v>
      </c>
      <c r="F95" s="2">
        <v>51</v>
      </c>
      <c r="G95" s="2">
        <v>818</v>
      </c>
      <c r="H95" s="2">
        <v>1528</v>
      </c>
      <c r="I95" s="2">
        <v>123</v>
      </c>
      <c r="J95" s="2">
        <v>16</v>
      </c>
      <c r="K95" s="2">
        <v>5</v>
      </c>
    </row>
    <row r="96" spans="1:11" ht="15.75">
      <c r="A96" s="1">
        <v>0.68125</v>
      </c>
      <c r="B96" s="4" t="s">
        <v>28</v>
      </c>
      <c r="C96" s="2">
        <v>18</v>
      </c>
      <c r="D96" s="2">
        <v>1</v>
      </c>
      <c r="E96" s="2">
        <v>27</v>
      </c>
      <c r="F96" s="2">
        <v>201</v>
      </c>
      <c r="G96" s="2">
        <v>2834</v>
      </c>
      <c r="H96" s="2">
        <v>70</v>
      </c>
      <c r="I96" s="2">
        <v>245</v>
      </c>
      <c r="J96" s="2">
        <v>5</v>
      </c>
      <c r="K96" s="2">
        <v>8</v>
      </c>
    </row>
    <row r="97" spans="1:11" ht="15.75">
      <c r="A97" s="1">
        <v>0.6875</v>
      </c>
      <c r="B97" s="4" t="s">
        <v>27</v>
      </c>
      <c r="C97" s="2">
        <v>16</v>
      </c>
      <c r="D97" s="2">
        <v>201</v>
      </c>
      <c r="E97" s="2">
        <v>27</v>
      </c>
      <c r="F97" s="2">
        <v>1</v>
      </c>
      <c r="G97" s="2">
        <v>70</v>
      </c>
      <c r="H97" s="2">
        <v>245</v>
      </c>
      <c r="I97" s="2">
        <v>2834</v>
      </c>
      <c r="J97" s="2">
        <v>2</v>
      </c>
      <c r="K97" s="2">
        <v>0</v>
      </c>
    </row>
    <row r="98" spans="1:11" ht="15.75">
      <c r="A98" s="1">
        <v>0.6979166666666666</v>
      </c>
      <c r="B98" s="4" t="s">
        <v>29</v>
      </c>
      <c r="C98" s="2">
        <v>19</v>
      </c>
      <c r="D98" s="2">
        <v>1023</v>
      </c>
      <c r="E98" s="2">
        <v>67</v>
      </c>
      <c r="F98" s="2">
        <v>51</v>
      </c>
      <c r="G98" s="2">
        <v>201</v>
      </c>
      <c r="H98" s="2">
        <v>1</v>
      </c>
      <c r="I98" s="2">
        <v>27</v>
      </c>
      <c r="J98" s="2">
        <v>13</v>
      </c>
      <c r="K98" s="2">
        <v>14</v>
      </c>
    </row>
    <row r="99" spans="1:11" ht="15.75">
      <c r="A99" s="1">
        <v>0.70625</v>
      </c>
      <c r="B99" s="4" t="s">
        <v>30</v>
      </c>
      <c r="C99" s="2">
        <v>20</v>
      </c>
      <c r="D99" s="2">
        <v>51</v>
      </c>
      <c r="E99" s="2">
        <v>67</v>
      </c>
      <c r="F99" s="2">
        <v>1023</v>
      </c>
      <c r="G99" s="2">
        <v>1</v>
      </c>
      <c r="H99" s="2">
        <v>201</v>
      </c>
      <c r="I99" s="2">
        <v>27</v>
      </c>
      <c r="J99" s="2">
        <v>9</v>
      </c>
      <c r="K99" s="2">
        <v>6</v>
      </c>
    </row>
    <row r="100" spans="1:11" ht="15.75">
      <c r="A100" s="1">
        <v>0.717361111111111</v>
      </c>
      <c r="B100" s="4" t="s">
        <v>33</v>
      </c>
      <c r="C100" s="2">
        <v>21</v>
      </c>
      <c r="D100" s="2">
        <v>67</v>
      </c>
      <c r="E100" s="2">
        <v>1023</v>
      </c>
      <c r="F100" s="2">
        <v>51</v>
      </c>
      <c r="G100" s="2">
        <v>27</v>
      </c>
      <c r="H100" s="2">
        <v>1</v>
      </c>
      <c r="I100" s="2">
        <v>201</v>
      </c>
      <c r="J100" s="2">
        <v>10</v>
      </c>
      <c r="K100" s="2">
        <v>4</v>
      </c>
    </row>
    <row r="101" spans="8:11" ht="15.75">
      <c r="H101" t="s">
        <v>128</v>
      </c>
      <c r="J101">
        <f>SUM(J83:J100)</f>
        <v>144</v>
      </c>
      <c r="K101" s="32">
        <f>SUM(K83:K100)</f>
        <v>88</v>
      </c>
    </row>
    <row r="102" spans="8:11" ht="15.75">
      <c r="H102" t="s">
        <v>129</v>
      </c>
      <c r="K102">
        <f>(J101+K101)/(100-82)/2</f>
        <v>6.444444444444445</v>
      </c>
    </row>
  </sheetData>
  <sheetProtection/>
  <mergeCells count="2">
    <mergeCell ref="A1:J1"/>
    <mergeCell ref="A81:K81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106"/>
  <sheetViews>
    <sheetView zoomScalePageLayoutView="0" workbookViewId="0" topLeftCell="A72">
      <selection activeCell="K86" sqref="K86"/>
    </sheetView>
  </sheetViews>
  <sheetFormatPr defaultColWidth="8.875" defaultRowHeight="15.75"/>
  <sheetData>
    <row r="1" spans="1:10" ht="15.75" customHeight="1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1" ht="31.5">
      <c r="A2" s="3" t="s">
        <v>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11" t="s">
        <v>39</v>
      </c>
    </row>
    <row r="3" spans="1:12" ht="15.75">
      <c r="A3" s="1">
        <v>0.4791666666666667</v>
      </c>
      <c r="B3" s="2">
        <v>1</v>
      </c>
      <c r="C3" s="2">
        <v>1940</v>
      </c>
      <c r="D3" s="2">
        <v>2188</v>
      </c>
      <c r="E3" s="2">
        <v>1677</v>
      </c>
      <c r="F3" s="2">
        <v>2767</v>
      </c>
      <c r="G3" s="2">
        <v>1718</v>
      </c>
      <c r="H3" s="2">
        <v>216</v>
      </c>
      <c r="I3" s="2">
        <v>1</v>
      </c>
      <c r="J3" s="2">
        <v>8</v>
      </c>
      <c r="L3" t="s">
        <v>41</v>
      </c>
    </row>
    <row r="4" spans="1:11" ht="15.75">
      <c r="A4" s="1">
        <v>0.4840277777777778</v>
      </c>
      <c r="B4" s="2">
        <v>2</v>
      </c>
      <c r="C4" s="2">
        <v>1711</v>
      </c>
      <c r="D4" s="2">
        <v>3234</v>
      </c>
      <c r="E4" s="2">
        <v>2959</v>
      </c>
      <c r="F4" s="2">
        <v>2405</v>
      </c>
      <c r="G4" s="2">
        <v>3357</v>
      </c>
      <c r="H4" s="2">
        <v>2000</v>
      </c>
      <c r="I4" s="2">
        <v>5</v>
      </c>
      <c r="J4" s="2">
        <v>2</v>
      </c>
      <c r="K4" s="14">
        <f aca="true" t="shared" si="0" ref="K4:K67">A4-A3</f>
        <v>0.004861111111111094</v>
      </c>
    </row>
    <row r="5" spans="1:11" ht="15.75">
      <c r="A5" s="1">
        <v>0.4888888888888889</v>
      </c>
      <c r="B5" s="2">
        <v>3</v>
      </c>
      <c r="C5" s="2">
        <v>904</v>
      </c>
      <c r="D5" s="2">
        <v>141</v>
      </c>
      <c r="E5" s="2">
        <v>2645</v>
      </c>
      <c r="F5" s="2">
        <v>288</v>
      </c>
      <c r="G5" s="2">
        <v>85</v>
      </c>
      <c r="H5" s="2">
        <v>2604</v>
      </c>
      <c r="I5" s="2">
        <v>4</v>
      </c>
      <c r="J5" s="2">
        <v>3</v>
      </c>
      <c r="K5" s="14">
        <f t="shared" si="0"/>
        <v>0.004861111111111094</v>
      </c>
    </row>
    <row r="6" spans="1:11" ht="15.75">
      <c r="A6" s="1">
        <v>0.49375</v>
      </c>
      <c r="B6" s="2">
        <v>4</v>
      </c>
      <c r="C6" s="2">
        <v>1254</v>
      </c>
      <c r="D6" s="2">
        <v>2246</v>
      </c>
      <c r="E6" s="2">
        <v>2015</v>
      </c>
      <c r="F6" s="2">
        <v>2617</v>
      </c>
      <c r="G6" s="2">
        <v>2474</v>
      </c>
      <c r="H6" s="2">
        <v>1918</v>
      </c>
      <c r="I6" s="2">
        <v>0</v>
      </c>
      <c r="J6" s="2">
        <v>9</v>
      </c>
      <c r="K6" s="14">
        <f t="shared" si="0"/>
        <v>0.004861111111111149</v>
      </c>
    </row>
    <row r="7" spans="1:11" ht="15.75">
      <c r="A7" s="1">
        <v>0.4986111111111111</v>
      </c>
      <c r="B7" s="2">
        <v>5</v>
      </c>
      <c r="C7" s="2">
        <v>1243</v>
      </c>
      <c r="D7" s="2">
        <v>857</v>
      </c>
      <c r="E7" s="2">
        <v>2611</v>
      </c>
      <c r="F7" s="2">
        <v>2075</v>
      </c>
      <c r="G7" s="2">
        <v>107</v>
      </c>
      <c r="H7" s="2">
        <v>397</v>
      </c>
      <c r="I7" s="2">
        <v>4</v>
      </c>
      <c r="J7" s="2">
        <v>5</v>
      </c>
      <c r="K7" s="14">
        <f t="shared" si="0"/>
        <v>0.004861111111111094</v>
      </c>
    </row>
    <row r="8" spans="1:11" ht="15.75">
      <c r="A8" s="1">
        <v>0.5034722222222222</v>
      </c>
      <c r="B8" s="2">
        <v>6</v>
      </c>
      <c r="C8" s="2">
        <v>1322</v>
      </c>
      <c r="D8" s="2">
        <v>518</v>
      </c>
      <c r="E8" s="2">
        <v>1504</v>
      </c>
      <c r="F8" s="2">
        <v>74</v>
      </c>
      <c r="G8" s="2">
        <v>703</v>
      </c>
      <c r="H8" s="2">
        <v>1783</v>
      </c>
      <c r="I8" s="2">
        <v>2</v>
      </c>
      <c r="J8" s="2">
        <v>4</v>
      </c>
      <c r="K8" s="14">
        <f t="shared" si="0"/>
        <v>0.004861111111111094</v>
      </c>
    </row>
    <row r="9" spans="1:11" ht="15.75">
      <c r="A9" s="1">
        <v>0.5083333333333333</v>
      </c>
      <c r="B9" s="2">
        <v>7</v>
      </c>
      <c r="C9" s="2">
        <v>2771</v>
      </c>
      <c r="D9" s="2">
        <v>858</v>
      </c>
      <c r="E9" s="2">
        <v>2054</v>
      </c>
      <c r="F9" s="2">
        <v>1896</v>
      </c>
      <c r="G9" s="2">
        <v>2245</v>
      </c>
      <c r="H9" s="2">
        <v>2000</v>
      </c>
      <c r="I9" s="2">
        <v>5</v>
      </c>
      <c r="J9" s="2">
        <v>0</v>
      </c>
      <c r="K9" s="14">
        <f t="shared" si="0"/>
        <v>0.004861111111111094</v>
      </c>
    </row>
    <row r="10" spans="1:11" ht="15.75">
      <c r="A10" s="1">
        <v>0.5131944444444444</v>
      </c>
      <c r="B10" s="2">
        <v>8</v>
      </c>
      <c r="C10" s="2">
        <v>2645</v>
      </c>
      <c r="D10" s="2">
        <v>2611</v>
      </c>
      <c r="E10" s="2">
        <v>1718</v>
      </c>
      <c r="F10" s="2">
        <v>2015</v>
      </c>
      <c r="G10" s="2">
        <v>1243</v>
      </c>
      <c r="H10" s="2">
        <v>2959</v>
      </c>
      <c r="I10" s="2">
        <v>15</v>
      </c>
      <c r="J10" s="2">
        <v>3</v>
      </c>
      <c r="K10" s="14">
        <f t="shared" si="0"/>
        <v>0.004861111111111094</v>
      </c>
    </row>
    <row r="11" spans="1:11" ht="15.75">
      <c r="A11" s="1">
        <v>0.5180555555555556</v>
      </c>
      <c r="B11" s="2">
        <v>9</v>
      </c>
      <c r="C11" s="2">
        <v>2617</v>
      </c>
      <c r="D11" s="2">
        <v>397</v>
      </c>
      <c r="E11" s="2">
        <v>1940</v>
      </c>
      <c r="F11" s="2">
        <v>2188</v>
      </c>
      <c r="G11" s="2">
        <v>2405</v>
      </c>
      <c r="H11" s="2">
        <v>107</v>
      </c>
      <c r="I11" s="2">
        <v>4</v>
      </c>
      <c r="J11" s="2">
        <v>5</v>
      </c>
      <c r="K11" s="14">
        <f t="shared" si="0"/>
        <v>0.004861111111111205</v>
      </c>
    </row>
    <row r="12" spans="1:11" ht="15.75">
      <c r="A12" s="1">
        <v>0.5229166666666667</v>
      </c>
      <c r="B12" s="2">
        <v>10</v>
      </c>
      <c r="C12" s="2">
        <v>857</v>
      </c>
      <c r="D12" s="2">
        <v>2246</v>
      </c>
      <c r="E12" s="2">
        <v>3357</v>
      </c>
      <c r="F12" s="2">
        <v>2245</v>
      </c>
      <c r="G12" s="2">
        <v>141</v>
      </c>
      <c r="H12" s="2">
        <v>518</v>
      </c>
      <c r="I12" s="2">
        <v>2</v>
      </c>
      <c r="J12" s="2">
        <v>4</v>
      </c>
      <c r="K12" s="14">
        <f t="shared" si="0"/>
        <v>0.004861111111111094</v>
      </c>
    </row>
    <row r="13" spans="1:11" ht="15.75">
      <c r="A13" s="1">
        <v>0.5277777777777778</v>
      </c>
      <c r="B13" s="2">
        <v>11</v>
      </c>
      <c r="C13" s="2">
        <v>2075</v>
      </c>
      <c r="D13" s="2">
        <v>1504</v>
      </c>
      <c r="E13" s="2">
        <v>1918</v>
      </c>
      <c r="F13" s="2">
        <v>288</v>
      </c>
      <c r="G13" s="2">
        <v>1896</v>
      </c>
      <c r="H13" s="2">
        <v>1677</v>
      </c>
      <c r="I13" s="2">
        <v>6</v>
      </c>
      <c r="J13" s="2">
        <v>3</v>
      </c>
      <c r="K13" s="14">
        <f t="shared" si="0"/>
        <v>0.004861111111111094</v>
      </c>
    </row>
    <row r="14" spans="1:12" ht="15.75">
      <c r="A14" s="1">
        <v>0.5833333333333334</v>
      </c>
      <c r="B14" s="2">
        <v>12</v>
      </c>
      <c r="C14" s="2">
        <v>85</v>
      </c>
      <c r="D14" s="2">
        <v>1322</v>
      </c>
      <c r="E14" s="2">
        <v>3234</v>
      </c>
      <c r="F14" s="2">
        <v>2474</v>
      </c>
      <c r="G14" s="2">
        <v>1711</v>
      </c>
      <c r="H14" s="2">
        <v>858</v>
      </c>
      <c r="I14" s="2">
        <v>5</v>
      </c>
      <c r="J14" s="2">
        <v>2</v>
      </c>
      <c r="K14" s="14"/>
      <c r="L14" t="s">
        <v>46</v>
      </c>
    </row>
    <row r="15" spans="1:11" ht="15.75">
      <c r="A15" s="1">
        <v>0.5888888888888889</v>
      </c>
      <c r="B15" s="2">
        <v>13</v>
      </c>
      <c r="C15" s="2">
        <v>703</v>
      </c>
      <c r="D15" s="2">
        <v>2604</v>
      </c>
      <c r="E15" s="2">
        <v>2767</v>
      </c>
      <c r="F15" s="2">
        <v>2054</v>
      </c>
      <c r="G15" s="2">
        <v>74</v>
      </c>
      <c r="H15" s="2">
        <v>216</v>
      </c>
      <c r="I15" s="2">
        <v>1</v>
      </c>
      <c r="J15" s="2">
        <v>4</v>
      </c>
      <c r="K15" s="14">
        <f t="shared" si="0"/>
        <v>0.005555555555555536</v>
      </c>
    </row>
    <row r="16" spans="1:11" ht="15.75">
      <c r="A16" s="1">
        <v>0.5944444444444444</v>
      </c>
      <c r="B16" s="2">
        <v>14</v>
      </c>
      <c r="C16" s="2">
        <v>1783</v>
      </c>
      <c r="D16" s="2">
        <v>1254</v>
      </c>
      <c r="E16" s="2">
        <v>1718</v>
      </c>
      <c r="F16" s="2">
        <v>904</v>
      </c>
      <c r="G16" s="2">
        <v>2771</v>
      </c>
      <c r="H16" s="2">
        <v>1677</v>
      </c>
      <c r="I16" s="2">
        <v>9</v>
      </c>
      <c r="J16" s="2">
        <v>7</v>
      </c>
      <c r="K16" s="14">
        <f t="shared" si="0"/>
        <v>0.005555555555555536</v>
      </c>
    </row>
    <row r="17" spans="1:11" ht="15.75">
      <c r="A17" s="1">
        <v>0.6</v>
      </c>
      <c r="B17" s="2">
        <v>15</v>
      </c>
      <c r="C17" s="2">
        <v>1896</v>
      </c>
      <c r="D17" s="2">
        <v>3357</v>
      </c>
      <c r="E17" s="2">
        <v>1940</v>
      </c>
      <c r="F17" s="2">
        <v>2474</v>
      </c>
      <c r="G17" s="2">
        <v>857</v>
      </c>
      <c r="H17" s="2">
        <v>2645</v>
      </c>
      <c r="I17" s="2">
        <v>4</v>
      </c>
      <c r="J17" s="2">
        <v>7</v>
      </c>
      <c r="K17" s="14">
        <f t="shared" si="0"/>
        <v>0.005555555555555536</v>
      </c>
    </row>
    <row r="18" spans="1:11" ht="15.75">
      <c r="A18" s="1">
        <v>0.6055555555555555</v>
      </c>
      <c r="B18" s="2">
        <v>16</v>
      </c>
      <c r="C18" s="2">
        <v>858</v>
      </c>
      <c r="D18" s="2">
        <v>74</v>
      </c>
      <c r="E18" s="2">
        <v>2604</v>
      </c>
      <c r="F18" s="2">
        <v>107</v>
      </c>
      <c r="G18" s="2">
        <v>2611</v>
      </c>
      <c r="H18" s="2">
        <v>288</v>
      </c>
      <c r="I18" s="2">
        <v>1</v>
      </c>
      <c r="J18" s="2">
        <v>4</v>
      </c>
      <c r="K18" s="14">
        <f t="shared" si="0"/>
        <v>0.005555555555555536</v>
      </c>
    </row>
    <row r="19" spans="1:11" ht="15.75">
      <c r="A19" s="1">
        <v>0.611111111111111</v>
      </c>
      <c r="B19" s="2">
        <v>17</v>
      </c>
      <c r="C19" s="2">
        <v>2617</v>
      </c>
      <c r="D19" s="2">
        <v>1243</v>
      </c>
      <c r="E19" s="2">
        <v>518</v>
      </c>
      <c r="F19" s="2">
        <v>141</v>
      </c>
      <c r="G19" s="2">
        <v>1918</v>
      </c>
      <c r="H19" s="2">
        <v>2054</v>
      </c>
      <c r="I19" s="2">
        <v>3</v>
      </c>
      <c r="J19" s="2">
        <v>9</v>
      </c>
      <c r="K19" s="14">
        <f t="shared" si="0"/>
        <v>0.005555555555555536</v>
      </c>
    </row>
    <row r="20" spans="1:11" ht="15.75">
      <c r="A20" s="1">
        <v>0.6166666666666667</v>
      </c>
      <c r="B20" s="2">
        <v>18</v>
      </c>
      <c r="C20" s="2">
        <v>1254</v>
      </c>
      <c r="D20" s="2">
        <v>2767</v>
      </c>
      <c r="E20" s="2">
        <v>2771</v>
      </c>
      <c r="F20" s="2">
        <v>3234</v>
      </c>
      <c r="G20" s="2">
        <v>703</v>
      </c>
      <c r="H20" s="2">
        <v>397</v>
      </c>
      <c r="I20" s="2">
        <v>4</v>
      </c>
      <c r="J20" s="2">
        <v>9</v>
      </c>
      <c r="K20" s="14">
        <f t="shared" si="0"/>
        <v>0.005555555555555647</v>
      </c>
    </row>
    <row r="21" spans="1:11" ht="15.75">
      <c r="A21" s="1">
        <v>0.6222222222222222</v>
      </c>
      <c r="B21" s="2">
        <v>19</v>
      </c>
      <c r="C21" s="2">
        <v>1711</v>
      </c>
      <c r="D21" s="2">
        <v>1504</v>
      </c>
      <c r="E21" s="2">
        <v>1783</v>
      </c>
      <c r="F21" s="2">
        <v>2959</v>
      </c>
      <c r="G21" s="2">
        <v>2188</v>
      </c>
      <c r="H21" s="2">
        <v>2246</v>
      </c>
      <c r="I21" s="2">
        <v>4</v>
      </c>
      <c r="J21" s="2">
        <v>3</v>
      </c>
      <c r="K21" s="14">
        <f t="shared" si="0"/>
        <v>0.005555555555555536</v>
      </c>
    </row>
    <row r="22" spans="1:11" ht="15.75">
      <c r="A22" s="1">
        <v>0.6277777777777778</v>
      </c>
      <c r="B22" s="2">
        <v>20</v>
      </c>
      <c r="C22" s="2">
        <v>2405</v>
      </c>
      <c r="D22" s="2">
        <v>2075</v>
      </c>
      <c r="E22" s="2">
        <v>1322</v>
      </c>
      <c r="F22" s="2">
        <v>216</v>
      </c>
      <c r="G22" s="2">
        <v>2015</v>
      </c>
      <c r="H22" s="2">
        <v>2245</v>
      </c>
      <c r="I22" s="2">
        <v>5</v>
      </c>
      <c r="J22" s="2">
        <v>2</v>
      </c>
      <c r="K22" s="14">
        <f t="shared" si="0"/>
        <v>0.005555555555555536</v>
      </c>
    </row>
    <row r="23" spans="1:11" ht="15.75">
      <c r="A23" s="1">
        <v>0.6333333333333333</v>
      </c>
      <c r="B23" s="2">
        <v>21</v>
      </c>
      <c r="C23" s="2">
        <v>904</v>
      </c>
      <c r="D23" s="2">
        <v>85</v>
      </c>
      <c r="E23" s="2">
        <v>2617</v>
      </c>
      <c r="F23" s="2">
        <v>2000</v>
      </c>
      <c r="G23" s="2">
        <v>857</v>
      </c>
      <c r="H23" s="2">
        <v>703</v>
      </c>
      <c r="I23" s="2">
        <v>3</v>
      </c>
      <c r="J23" s="2">
        <v>5</v>
      </c>
      <c r="K23" s="14">
        <f t="shared" si="0"/>
        <v>0.005555555555555536</v>
      </c>
    </row>
    <row r="24" spans="1:11" ht="15.75">
      <c r="A24" s="1">
        <v>0.638888888888889</v>
      </c>
      <c r="B24" s="2">
        <v>22</v>
      </c>
      <c r="C24" s="2">
        <v>2767</v>
      </c>
      <c r="D24" s="2">
        <v>2959</v>
      </c>
      <c r="E24" s="2">
        <v>1918</v>
      </c>
      <c r="F24" s="2">
        <v>1254</v>
      </c>
      <c r="G24" s="2">
        <v>2604</v>
      </c>
      <c r="H24" s="2">
        <v>2474</v>
      </c>
      <c r="I24" s="2">
        <v>4</v>
      </c>
      <c r="J24" s="2">
        <v>4</v>
      </c>
      <c r="K24" s="14">
        <f t="shared" si="0"/>
        <v>0.005555555555555647</v>
      </c>
    </row>
    <row r="25" spans="1:11" ht="15.75">
      <c r="A25" s="1">
        <v>0.6444444444444445</v>
      </c>
      <c r="B25" s="2">
        <v>23</v>
      </c>
      <c r="C25" s="2">
        <v>3234</v>
      </c>
      <c r="D25" s="2">
        <v>2245</v>
      </c>
      <c r="E25" s="2">
        <v>1677</v>
      </c>
      <c r="F25" s="2">
        <v>2188</v>
      </c>
      <c r="G25" s="2">
        <v>1243</v>
      </c>
      <c r="H25" s="2">
        <v>2645</v>
      </c>
      <c r="I25" s="2">
        <v>0</v>
      </c>
      <c r="J25" s="2">
        <v>10</v>
      </c>
      <c r="K25" s="14">
        <f t="shared" si="0"/>
        <v>0.005555555555555536</v>
      </c>
    </row>
    <row r="26" spans="1:11" ht="15.75">
      <c r="A26" s="1">
        <v>0.65</v>
      </c>
      <c r="B26" s="2">
        <v>24</v>
      </c>
      <c r="C26" s="2">
        <v>1718</v>
      </c>
      <c r="D26" s="2">
        <v>2075</v>
      </c>
      <c r="E26" s="2">
        <v>288</v>
      </c>
      <c r="F26" s="2">
        <v>2000</v>
      </c>
      <c r="G26" s="2">
        <v>2771</v>
      </c>
      <c r="H26" s="2">
        <v>1711</v>
      </c>
      <c r="I26" s="2">
        <v>10</v>
      </c>
      <c r="J26" s="2">
        <v>8</v>
      </c>
      <c r="K26" s="14">
        <f t="shared" si="0"/>
        <v>0.005555555555555536</v>
      </c>
    </row>
    <row r="27" spans="1:11" ht="15.75">
      <c r="A27" s="1">
        <v>0.6555555555555556</v>
      </c>
      <c r="B27" s="2">
        <v>25</v>
      </c>
      <c r="C27" s="2">
        <v>1940</v>
      </c>
      <c r="D27" s="2">
        <v>85</v>
      </c>
      <c r="E27" s="2">
        <v>216</v>
      </c>
      <c r="F27" s="2">
        <v>397</v>
      </c>
      <c r="G27" s="2">
        <v>2246</v>
      </c>
      <c r="H27" s="2">
        <v>518</v>
      </c>
      <c r="I27" s="2">
        <v>2</v>
      </c>
      <c r="J27" s="2">
        <v>4</v>
      </c>
      <c r="K27" s="14">
        <f t="shared" si="0"/>
        <v>0.005555555555555536</v>
      </c>
    </row>
    <row r="28" spans="1:11" ht="15.75">
      <c r="A28" s="1">
        <v>0.6611111111111111</v>
      </c>
      <c r="B28" s="2">
        <v>26</v>
      </c>
      <c r="C28" s="2">
        <v>2611</v>
      </c>
      <c r="D28" s="2">
        <v>74</v>
      </c>
      <c r="E28" s="2">
        <v>141</v>
      </c>
      <c r="F28" s="2">
        <v>2054</v>
      </c>
      <c r="G28" s="2">
        <v>1783</v>
      </c>
      <c r="H28" s="2">
        <v>2405</v>
      </c>
      <c r="I28" s="2">
        <v>1</v>
      </c>
      <c r="J28" s="2">
        <v>2</v>
      </c>
      <c r="K28" s="14">
        <f t="shared" si="0"/>
        <v>0.005555555555555536</v>
      </c>
    </row>
    <row r="29" spans="1:11" ht="15.75">
      <c r="A29" s="1">
        <v>0.6666666666666666</v>
      </c>
      <c r="B29" s="2">
        <v>27</v>
      </c>
      <c r="C29" s="2">
        <v>3357</v>
      </c>
      <c r="D29" s="2">
        <v>904</v>
      </c>
      <c r="E29" s="2">
        <v>2015</v>
      </c>
      <c r="F29" s="2">
        <v>858</v>
      </c>
      <c r="G29" s="2">
        <v>107</v>
      </c>
      <c r="H29" s="2">
        <v>1504</v>
      </c>
      <c r="I29" s="2">
        <v>5</v>
      </c>
      <c r="J29" s="2">
        <v>5</v>
      </c>
      <c r="K29" s="14">
        <f t="shared" si="0"/>
        <v>0.005555555555555536</v>
      </c>
    </row>
    <row r="30" spans="1:11" ht="15.75">
      <c r="A30" s="1">
        <v>0.6722222222222222</v>
      </c>
      <c r="B30" s="2">
        <v>28</v>
      </c>
      <c r="C30" s="2">
        <v>1322</v>
      </c>
      <c r="D30" s="2">
        <v>397</v>
      </c>
      <c r="E30" s="2">
        <v>1918</v>
      </c>
      <c r="F30" s="2">
        <v>1896</v>
      </c>
      <c r="G30" s="2">
        <v>1243</v>
      </c>
      <c r="H30" s="2">
        <v>1711</v>
      </c>
      <c r="I30" s="2">
        <v>6</v>
      </c>
      <c r="J30" s="2">
        <v>6</v>
      </c>
      <c r="K30" s="14">
        <f t="shared" si="0"/>
        <v>0.005555555555555536</v>
      </c>
    </row>
    <row r="31" spans="1:11" ht="15.75">
      <c r="A31" s="1">
        <v>0.6777777777777777</v>
      </c>
      <c r="B31" s="2">
        <v>29</v>
      </c>
      <c r="C31" s="2">
        <v>3234</v>
      </c>
      <c r="D31" s="2">
        <v>2617</v>
      </c>
      <c r="E31" s="2">
        <v>1254</v>
      </c>
      <c r="F31" s="2">
        <v>74</v>
      </c>
      <c r="G31" s="2">
        <v>85</v>
      </c>
      <c r="H31" s="2">
        <v>2075</v>
      </c>
      <c r="I31" s="2">
        <v>4</v>
      </c>
      <c r="J31" s="2">
        <v>3</v>
      </c>
      <c r="K31" s="14">
        <f t="shared" si="0"/>
        <v>0.005555555555555536</v>
      </c>
    </row>
    <row r="32" spans="1:11" ht="15.75">
      <c r="A32" s="1">
        <v>0.6833333333333332</v>
      </c>
      <c r="B32" s="2">
        <v>30</v>
      </c>
      <c r="C32" s="2">
        <v>1677</v>
      </c>
      <c r="D32" s="2">
        <v>107</v>
      </c>
      <c r="E32" s="2">
        <v>518</v>
      </c>
      <c r="F32" s="2">
        <v>2771</v>
      </c>
      <c r="G32" s="2">
        <v>2604</v>
      </c>
      <c r="H32" s="2">
        <v>216</v>
      </c>
      <c r="I32" s="2">
        <v>4</v>
      </c>
      <c r="J32" s="2">
        <v>5</v>
      </c>
      <c r="K32" s="14">
        <f t="shared" si="0"/>
        <v>0.005555555555555536</v>
      </c>
    </row>
    <row r="33" spans="1:11" ht="15.75">
      <c r="A33" s="1">
        <v>0.688888888888889</v>
      </c>
      <c r="B33" s="2">
        <v>31</v>
      </c>
      <c r="C33" s="2">
        <v>2245</v>
      </c>
      <c r="D33" s="2">
        <v>858</v>
      </c>
      <c r="E33" s="2">
        <v>703</v>
      </c>
      <c r="F33" s="2">
        <v>2015</v>
      </c>
      <c r="G33" s="2">
        <v>141</v>
      </c>
      <c r="H33" s="2">
        <v>1940</v>
      </c>
      <c r="I33" s="2">
        <v>3</v>
      </c>
      <c r="J33" s="2">
        <v>2</v>
      </c>
      <c r="K33" s="14">
        <f t="shared" si="0"/>
        <v>0.005555555555555758</v>
      </c>
    </row>
    <row r="34" spans="1:11" ht="15.75">
      <c r="A34" s="1">
        <v>0.6944444444444445</v>
      </c>
      <c r="B34" s="2">
        <v>32</v>
      </c>
      <c r="C34" s="2">
        <v>2000</v>
      </c>
      <c r="D34" s="2">
        <v>2611</v>
      </c>
      <c r="E34" s="2">
        <v>2767</v>
      </c>
      <c r="F34" s="2">
        <v>2645</v>
      </c>
      <c r="G34" s="2">
        <v>1896</v>
      </c>
      <c r="H34" s="2">
        <v>2246</v>
      </c>
      <c r="I34" s="2">
        <v>3</v>
      </c>
      <c r="J34" s="2">
        <v>4</v>
      </c>
      <c r="K34" s="14">
        <f t="shared" si="0"/>
        <v>0.005555555555555536</v>
      </c>
    </row>
    <row r="35" spans="1:11" ht="15.75">
      <c r="A35" s="1">
        <v>0.7</v>
      </c>
      <c r="B35" s="2">
        <v>33</v>
      </c>
      <c r="C35" s="2">
        <v>2405</v>
      </c>
      <c r="D35" s="2">
        <v>2474</v>
      </c>
      <c r="E35" s="2">
        <v>2959</v>
      </c>
      <c r="F35" s="2">
        <v>2188</v>
      </c>
      <c r="G35" s="2">
        <v>288</v>
      </c>
      <c r="H35" s="2">
        <v>904</v>
      </c>
      <c r="I35" s="2">
        <v>5</v>
      </c>
      <c r="J35" s="2">
        <v>8</v>
      </c>
      <c r="K35" s="14">
        <f t="shared" si="0"/>
        <v>0.005555555555555425</v>
      </c>
    </row>
    <row r="36" spans="1:11" ht="15.75">
      <c r="A36" s="1">
        <v>0.7055555555555556</v>
      </c>
      <c r="B36" s="2">
        <v>34</v>
      </c>
      <c r="C36" s="2">
        <v>2054</v>
      </c>
      <c r="D36" s="2">
        <v>857</v>
      </c>
      <c r="E36" s="2">
        <v>1504</v>
      </c>
      <c r="F36" s="2">
        <v>3357</v>
      </c>
      <c r="G36" s="2">
        <v>1322</v>
      </c>
      <c r="H36" s="2">
        <v>1718</v>
      </c>
      <c r="I36" s="2">
        <v>4</v>
      </c>
      <c r="J36" s="2">
        <v>11</v>
      </c>
      <c r="K36" s="14">
        <f t="shared" si="0"/>
        <v>0.005555555555555647</v>
      </c>
    </row>
    <row r="37" spans="1:11" ht="15.75">
      <c r="A37" s="1">
        <v>0.7111111111111111</v>
      </c>
      <c r="B37" s="2">
        <v>35</v>
      </c>
      <c r="C37" s="2">
        <v>1783</v>
      </c>
      <c r="D37" s="2">
        <v>2075</v>
      </c>
      <c r="E37" s="2">
        <v>2645</v>
      </c>
      <c r="F37" s="2">
        <v>1940</v>
      </c>
      <c r="G37" s="2">
        <v>2246</v>
      </c>
      <c r="H37" s="2">
        <v>858</v>
      </c>
      <c r="I37" s="2">
        <v>5</v>
      </c>
      <c r="J37" s="2">
        <v>4</v>
      </c>
      <c r="K37" s="14">
        <f t="shared" si="0"/>
        <v>0.005555555555555536</v>
      </c>
    </row>
    <row r="38" spans="1:11" ht="15.75">
      <c r="A38" s="1">
        <v>0.7166666666666667</v>
      </c>
      <c r="B38" s="2">
        <v>36</v>
      </c>
      <c r="C38" s="2">
        <v>397</v>
      </c>
      <c r="D38" s="2">
        <v>2771</v>
      </c>
      <c r="E38" s="2">
        <v>2611</v>
      </c>
      <c r="F38" s="2">
        <v>904</v>
      </c>
      <c r="G38" s="2">
        <v>2245</v>
      </c>
      <c r="H38" s="2">
        <v>2474</v>
      </c>
      <c r="I38" s="2">
        <v>11</v>
      </c>
      <c r="J38" s="2">
        <v>2</v>
      </c>
      <c r="K38" s="14">
        <f t="shared" si="0"/>
        <v>0.005555555555555536</v>
      </c>
    </row>
    <row r="39" spans="1:11" ht="15.75">
      <c r="A39" s="1">
        <v>0.7222222222222222</v>
      </c>
      <c r="B39" s="2">
        <v>37</v>
      </c>
      <c r="C39" s="2">
        <v>2767</v>
      </c>
      <c r="D39" s="2">
        <v>74</v>
      </c>
      <c r="E39" s="2">
        <v>1677</v>
      </c>
      <c r="F39" s="2">
        <v>1711</v>
      </c>
      <c r="G39" s="2">
        <v>1322</v>
      </c>
      <c r="H39" s="2">
        <v>857</v>
      </c>
      <c r="I39" s="2">
        <v>3</v>
      </c>
      <c r="J39" s="2">
        <v>0</v>
      </c>
      <c r="K39" s="14">
        <f t="shared" si="0"/>
        <v>0.005555555555555536</v>
      </c>
    </row>
    <row r="40" spans="1:11" ht="15.75">
      <c r="A40" s="1">
        <v>0.7277777777777777</v>
      </c>
      <c r="B40" s="2">
        <v>38</v>
      </c>
      <c r="C40" s="2">
        <v>1504</v>
      </c>
      <c r="D40" s="2">
        <v>1896</v>
      </c>
      <c r="E40" s="2">
        <v>2188</v>
      </c>
      <c r="F40" s="2">
        <v>141</v>
      </c>
      <c r="G40" s="2">
        <v>2000</v>
      </c>
      <c r="H40" s="2">
        <v>1254</v>
      </c>
      <c r="I40" s="2">
        <v>0</v>
      </c>
      <c r="J40" s="2">
        <v>4</v>
      </c>
      <c r="K40" s="14">
        <f t="shared" si="0"/>
        <v>0.005555555555555536</v>
      </c>
    </row>
    <row r="41" spans="1:11" ht="15.75">
      <c r="A41" s="1">
        <v>0.7333333333333334</v>
      </c>
      <c r="B41" s="2">
        <v>39</v>
      </c>
      <c r="C41" s="2">
        <v>2015</v>
      </c>
      <c r="D41" s="2">
        <v>1783</v>
      </c>
      <c r="E41" s="2">
        <v>288</v>
      </c>
      <c r="F41" s="2">
        <v>703</v>
      </c>
      <c r="G41" s="2">
        <v>518</v>
      </c>
      <c r="H41" s="2">
        <v>85</v>
      </c>
      <c r="I41" s="2">
        <v>4</v>
      </c>
      <c r="J41" s="2">
        <v>7</v>
      </c>
      <c r="K41" s="14">
        <f t="shared" si="0"/>
        <v>0.005555555555555647</v>
      </c>
    </row>
    <row r="42" spans="1:11" ht="15.75">
      <c r="A42" s="1">
        <v>0.7388888888888889</v>
      </c>
      <c r="B42" s="2">
        <v>40</v>
      </c>
      <c r="C42" s="2">
        <v>2604</v>
      </c>
      <c r="D42" s="2">
        <v>3234</v>
      </c>
      <c r="E42" s="2">
        <v>1243</v>
      </c>
      <c r="F42" s="2">
        <v>2617</v>
      </c>
      <c r="G42" s="2">
        <v>2959</v>
      </c>
      <c r="H42" s="2">
        <v>216</v>
      </c>
      <c r="I42" s="2">
        <v>6</v>
      </c>
      <c r="J42" s="2">
        <v>5</v>
      </c>
      <c r="K42" s="14">
        <f t="shared" si="0"/>
        <v>0.005555555555555536</v>
      </c>
    </row>
    <row r="43" spans="1:11" ht="15.75">
      <c r="A43" s="1">
        <v>0.7444444444444445</v>
      </c>
      <c r="B43" s="2">
        <v>41</v>
      </c>
      <c r="C43" s="2">
        <v>3357</v>
      </c>
      <c r="D43" s="2">
        <v>107</v>
      </c>
      <c r="E43" s="2">
        <v>2054</v>
      </c>
      <c r="F43" s="2">
        <v>1918</v>
      </c>
      <c r="G43" s="2">
        <v>2405</v>
      </c>
      <c r="H43" s="2">
        <v>1718</v>
      </c>
      <c r="I43" s="2">
        <v>7</v>
      </c>
      <c r="J43" s="2">
        <v>13</v>
      </c>
      <c r="K43" s="14">
        <f t="shared" si="0"/>
        <v>0.005555555555555536</v>
      </c>
    </row>
    <row r="44" spans="1:11" ht="15.75">
      <c r="A44" s="1">
        <v>0.7493055555555556</v>
      </c>
      <c r="B44" s="2">
        <v>42</v>
      </c>
      <c r="C44" s="2">
        <v>74</v>
      </c>
      <c r="D44" s="2">
        <v>397</v>
      </c>
      <c r="E44" s="2">
        <v>2000</v>
      </c>
      <c r="F44" s="2">
        <v>857</v>
      </c>
      <c r="G44" s="2">
        <v>2015</v>
      </c>
      <c r="H44" s="2">
        <v>1677</v>
      </c>
      <c r="I44" s="2">
        <v>4</v>
      </c>
      <c r="J44" s="2">
        <v>0</v>
      </c>
      <c r="K44" s="14">
        <f t="shared" si="0"/>
        <v>0.004861111111111094</v>
      </c>
    </row>
    <row r="45" spans="1:11" ht="15.75">
      <c r="A45" s="1">
        <v>0.7541666666666668</v>
      </c>
      <c r="B45" s="2">
        <v>43</v>
      </c>
      <c r="C45" s="2">
        <v>1711</v>
      </c>
      <c r="D45" s="2">
        <v>141</v>
      </c>
      <c r="E45" s="2">
        <v>216</v>
      </c>
      <c r="F45" s="2">
        <v>2771</v>
      </c>
      <c r="G45" s="2">
        <v>2645</v>
      </c>
      <c r="H45" s="2">
        <v>2617</v>
      </c>
      <c r="I45" s="2">
        <v>2</v>
      </c>
      <c r="J45" s="2">
        <v>2</v>
      </c>
      <c r="K45" s="14">
        <f t="shared" si="0"/>
        <v>0.004861111111111205</v>
      </c>
    </row>
    <row r="46" spans="1:11" ht="15.75">
      <c r="A46" s="1">
        <v>0.7590277777777777</v>
      </c>
      <c r="B46" s="2">
        <v>44</v>
      </c>
      <c r="C46" s="2">
        <v>1718</v>
      </c>
      <c r="D46" s="2">
        <v>2959</v>
      </c>
      <c r="E46" s="2">
        <v>2245</v>
      </c>
      <c r="F46" s="2">
        <v>858</v>
      </c>
      <c r="G46" s="2">
        <v>518</v>
      </c>
      <c r="H46" s="2">
        <v>1896</v>
      </c>
      <c r="I46" s="2">
        <v>5</v>
      </c>
      <c r="J46" s="2">
        <v>0</v>
      </c>
      <c r="K46" s="14">
        <f t="shared" si="0"/>
        <v>0.004861111111110983</v>
      </c>
    </row>
    <row r="47" spans="1:11" ht="15.75">
      <c r="A47" s="1">
        <v>0.7638888888888888</v>
      </c>
      <c r="B47" s="2">
        <v>45</v>
      </c>
      <c r="C47" s="2">
        <v>2246</v>
      </c>
      <c r="D47" s="2">
        <v>703</v>
      </c>
      <c r="E47" s="2">
        <v>2075</v>
      </c>
      <c r="F47" s="2">
        <v>2188</v>
      </c>
      <c r="G47" s="2">
        <v>1322</v>
      </c>
      <c r="H47" s="2">
        <v>2611</v>
      </c>
      <c r="I47" s="2">
        <v>6</v>
      </c>
      <c r="J47" s="2">
        <v>3</v>
      </c>
      <c r="K47" s="14">
        <f t="shared" si="0"/>
        <v>0.004861111111111094</v>
      </c>
    </row>
    <row r="48" spans="1:11" ht="15.75">
      <c r="A48" s="1">
        <v>0.76875</v>
      </c>
      <c r="B48" s="2">
        <v>46</v>
      </c>
      <c r="C48" s="2">
        <v>2405</v>
      </c>
      <c r="D48" s="2">
        <v>1243</v>
      </c>
      <c r="E48" s="2">
        <v>1940</v>
      </c>
      <c r="F48" s="2">
        <v>1504</v>
      </c>
      <c r="G48" s="2">
        <v>3357</v>
      </c>
      <c r="H48" s="2">
        <v>1254</v>
      </c>
      <c r="I48" s="2">
        <v>5</v>
      </c>
      <c r="J48" s="2">
        <v>4</v>
      </c>
      <c r="K48" s="14">
        <f t="shared" si="0"/>
        <v>0.004861111111111205</v>
      </c>
    </row>
    <row r="49" spans="1:11" ht="15.75">
      <c r="A49" s="1">
        <v>0.7736111111111111</v>
      </c>
      <c r="B49" s="2">
        <v>47</v>
      </c>
      <c r="C49" s="2">
        <v>2604</v>
      </c>
      <c r="D49" s="2">
        <v>107</v>
      </c>
      <c r="E49" s="2">
        <v>1918</v>
      </c>
      <c r="F49" s="2">
        <v>1783</v>
      </c>
      <c r="G49" s="2">
        <v>2474</v>
      </c>
      <c r="H49" s="2">
        <v>85</v>
      </c>
      <c r="I49" s="2">
        <v>5</v>
      </c>
      <c r="J49" s="2">
        <v>4</v>
      </c>
      <c r="K49" s="14">
        <f t="shared" si="0"/>
        <v>0.004861111111111094</v>
      </c>
    </row>
    <row r="50" spans="1:11" ht="15.75">
      <c r="A50" s="1">
        <v>0.7784722222222222</v>
      </c>
      <c r="B50" s="2">
        <v>48</v>
      </c>
      <c r="C50" s="2">
        <v>904</v>
      </c>
      <c r="D50" s="2">
        <v>2767</v>
      </c>
      <c r="E50" s="2">
        <v>2054</v>
      </c>
      <c r="F50" s="2">
        <v>3234</v>
      </c>
      <c r="G50" s="2">
        <v>288</v>
      </c>
      <c r="H50" s="2">
        <v>518</v>
      </c>
      <c r="I50" s="2">
        <v>1</v>
      </c>
      <c r="J50" s="2">
        <v>6</v>
      </c>
      <c r="K50" s="14">
        <f t="shared" si="0"/>
        <v>0.004861111111111094</v>
      </c>
    </row>
    <row r="51" spans="1:11" ht="15.75">
      <c r="A51" s="1">
        <v>0.7833333333333333</v>
      </c>
      <c r="B51" s="2">
        <v>49</v>
      </c>
      <c r="C51" s="2">
        <v>1243</v>
      </c>
      <c r="D51" s="2">
        <v>2245</v>
      </c>
      <c r="E51" s="2">
        <v>2771</v>
      </c>
      <c r="F51" s="2">
        <v>2617</v>
      </c>
      <c r="G51" s="2">
        <v>1896</v>
      </c>
      <c r="H51" s="2">
        <v>2015</v>
      </c>
      <c r="I51" s="2">
        <v>7</v>
      </c>
      <c r="J51" s="2">
        <v>0</v>
      </c>
      <c r="K51" s="14">
        <f t="shared" si="0"/>
        <v>0.004861111111111094</v>
      </c>
    </row>
    <row r="52" spans="1:11" ht="15.75">
      <c r="A52" s="1">
        <v>0.7881944444444445</v>
      </c>
      <c r="B52" s="2">
        <v>50</v>
      </c>
      <c r="C52" s="2">
        <v>857</v>
      </c>
      <c r="D52" s="2">
        <v>2188</v>
      </c>
      <c r="E52" s="2">
        <v>216</v>
      </c>
      <c r="F52" s="2">
        <v>2611</v>
      </c>
      <c r="G52" s="2">
        <v>858</v>
      </c>
      <c r="H52" s="2">
        <v>1918</v>
      </c>
      <c r="I52" s="2">
        <v>2</v>
      </c>
      <c r="J52" s="2">
        <v>6</v>
      </c>
      <c r="K52" s="14">
        <f t="shared" si="0"/>
        <v>0.004861111111111205</v>
      </c>
    </row>
    <row r="53" spans="1:11" ht="15.75">
      <c r="A53" s="1">
        <v>0.7930555555555556</v>
      </c>
      <c r="B53" s="2">
        <v>51</v>
      </c>
      <c r="C53" s="2">
        <v>2075</v>
      </c>
      <c r="D53" s="2">
        <v>2959</v>
      </c>
      <c r="E53" s="2">
        <v>141</v>
      </c>
      <c r="F53" s="2">
        <v>2767</v>
      </c>
      <c r="G53" s="2">
        <v>288</v>
      </c>
      <c r="H53" s="2">
        <v>2405</v>
      </c>
      <c r="I53" s="2">
        <v>5</v>
      </c>
      <c r="J53" s="2">
        <v>3</v>
      </c>
      <c r="K53" s="14">
        <f t="shared" si="0"/>
        <v>0.004861111111111094</v>
      </c>
    </row>
    <row r="54" spans="1:11" ht="15.75">
      <c r="A54" s="1">
        <v>0.7979166666666666</v>
      </c>
      <c r="B54" s="2">
        <v>52</v>
      </c>
      <c r="C54" s="2">
        <v>397</v>
      </c>
      <c r="D54" s="2">
        <v>2645</v>
      </c>
      <c r="E54" s="2">
        <v>85</v>
      </c>
      <c r="F54" s="2">
        <v>1718</v>
      </c>
      <c r="G54" s="2">
        <v>1504</v>
      </c>
      <c r="H54" s="2">
        <v>74</v>
      </c>
      <c r="I54" s="2">
        <v>6</v>
      </c>
      <c r="J54" s="2">
        <v>5</v>
      </c>
      <c r="K54" s="14">
        <f t="shared" si="0"/>
        <v>0.004861111111110983</v>
      </c>
    </row>
    <row r="55" spans="1:11" ht="15.75">
      <c r="A55" s="1">
        <v>0.8027777777777777</v>
      </c>
      <c r="B55" s="2">
        <v>53</v>
      </c>
      <c r="C55" s="2">
        <v>1783</v>
      </c>
      <c r="D55" s="2">
        <v>2000</v>
      </c>
      <c r="E55" s="2">
        <v>3234</v>
      </c>
      <c r="F55" s="2">
        <v>1322</v>
      </c>
      <c r="G55" s="2">
        <v>1940</v>
      </c>
      <c r="H55" s="2">
        <v>2604</v>
      </c>
      <c r="I55" s="2">
        <v>7</v>
      </c>
      <c r="J55" s="2">
        <v>2</v>
      </c>
      <c r="K55" s="14">
        <f t="shared" si="0"/>
        <v>0.004861111111111094</v>
      </c>
    </row>
    <row r="56" spans="1:11" ht="15.75">
      <c r="A56" s="1">
        <v>0.8076388888888889</v>
      </c>
      <c r="B56" s="2">
        <v>54</v>
      </c>
      <c r="C56" s="2">
        <v>904</v>
      </c>
      <c r="D56" s="2">
        <v>2246</v>
      </c>
      <c r="E56" s="2">
        <v>107</v>
      </c>
      <c r="F56" s="2">
        <v>1711</v>
      </c>
      <c r="G56" s="2">
        <v>703</v>
      </c>
      <c r="H56" s="2">
        <v>2054</v>
      </c>
      <c r="I56" s="2">
        <v>5</v>
      </c>
      <c r="J56" s="2">
        <v>2</v>
      </c>
      <c r="K56" s="14">
        <f t="shared" si="0"/>
        <v>0.004861111111111205</v>
      </c>
    </row>
    <row r="57" spans="1:12" ht="15.75">
      <c r="A57" s="1">
        <v>0.375</v>
      </c>
      <c r="B57" s="2">
        <v>55</v>
      </c>
      <c r="C57" s="2">
        <v>3357</v>
      </c>
      <c r="D57" s="2">
        <v>2474</v>
      </c>
      <c r="E57" s="2">
        <v>518</v>
      </c>
      <c r="F57" s="2">
        <v>1254</v>
      </c>
      <c r="G57" s="2">
        <v>1677</v>
      </c>
      <c r="H57" s="2">
        <v>2075</v>
      </c>
      <c r="I57" s="2">
        <v>2</v>
      </c>
      <c r="J57" s="2">
        <v>3</v>
      </c>
      <c r="K57" s="14"/>
      <c r="L57" t="s">
        <v>40</v>
      </c>
    </row>
    <row r="58" spans="1:11" ht="15.75">
      <c r="A58" s="1">
        <v>0.37986111111111115</v>
      </c>
      <c r="B58" s="2">
        <v>56</v>
      </c>
      <c r="C58" s="2">
        <v>2617</v>
      </c>
      <c r="D58" s="2">
        <v>2405</v>
      </c>
      <c r="E58" s="2">
        <v>2604</v>
      </c>
      <c r="F58" s="2">
        <v>2767</v>
      </c>
      <c r="G58" s="2">
        <v>1504</v>
      </c>
      <c r="H58" s="2">
        <v>2645</v>
      </c>
      <c r="I58" s="2">
        <v>4</v>
      </c>
      <c r="J58" s="2">
        <v>7</v>
      </c>
      <c r="K58" s="14">
        <f t="shared" si="0"/>
        <v>0.004861111111111149</v>
      </c>
    </row>
    <row r="59" spans="1:11" ht="15.75">
      <c r="A59" s="1">
        <v>0.3847222222222222</v>
      </c>
      <c r="B59" s="2">
        <v>57</v>
      </c>
      <c r="C59" s="2">
        <v>1918</v>
      </c>
      <c r="D59" s="2">
        <v>2188</v>
      </c>
      <c r="E59" s="2">
        <v>2015</v>
      </c>
      <c r="F59" s="2">
        <v>3234</v>
      </c>
      <c r="G59" s="2">
        <v>904</v>
      </c>
      <c r="H59" s="2">
        <v>857</v>
      </c>
      <c r="I59" s="2">
        <v>5</v>
      </c>
      <c r="J59" s="2">
        <v>3</v>
      </c>
      <c r="K59" s="14">
        <f t="shared" si="0"/>
        <v>0.004861111111111038</v>
      </c>
    </row>
    <row r="60" spans="1:11" ht="15.75">
      <c r="A60" s="1">
        <v>0.38958333333333334</v>
      </c>
      <c r="B60" s="2">
        <v>58</v>
      </c>
      <c r="C60" s="2">
        <v>858</v>
      </c>
      <c r="D60" s="2">
        <v>288</v>
      </c>
      <c r="E60" s="2">
        <v>1254</v>
      </c>
      <c r="F60" s="2">
        <v>2246</v>
      </c>
      <c r="G60" s="2">
        <v>1243</v>
      </c>
      <c r="H60" s="2">
        <v>1677</v>
      </c>
      <c r="I60" s="2">
        <v>1</v>
      </c>
      <c r="J60" s="2">
        <v>3</v>
      </c>
      <c r="K60" s="14">
        <f t="shared" si="0"/>
        <v>0.004861111111111149</v>
      </c>
    </row>
    <row r="61" spans="1:11" ht="15.75">
      <c r="A61" s="1">
        <v>0.39444444444444443</v>
      </c>
      <c r="B61" s="2">
        <v>59</v>
      </c>
      <c r="C61" s="2">
        <v>2771</v>
      </c>
      <c r="D61" s="2">
        <v>85</v>
      </c>
      <c r="E61" s="2">
        <v>3357</v>
      </c>
      <c r="F61" s="2">
        <v>2054</v>
      </c>
      <c r="G61" s="2">
        <v>2611</v>
      </c>
      <c r="H61" s="2">
        <v>2959</v>
      </c>
      <c r="I61" s="2">
        <v>9</v>
      </c>
      <c r="J61" s="2">
        <v>6</v>
      </c>
      <c r="K61" s="14">
        <f t="shared" si="0"/>
        <v>0.004861111111111094</v>
      </c>
    </row>
    <row r="62" spans="1:11" ht="15.75">
      <c r="A62" s="1">
        <v>0.3993055555555556</v>
      </c>
      <c r="B62" s="2">
        <v>60</v>
      </c>
      <c r="C62" s="2">
        <v>74</v>
      </c>
      <c r="D62" s="2">
        <v>2245</v>
      </c>
      <c r="E62" s="2">
        <v>1711</v>
      </c>
      <c r="F62" s="2">
        <v>2474</v>
      </c>
      <c r="G62" s="2">
        <v>1940</v>
      </c>
      <c r="H62" s="2">
        <v>703</v>
      </c>
      <c r="I62" s="2">
        <v>5</v>
      </c>
      <c r="J62" s="2">
        <v>3</v>
      </c>
      <c r="K62" s="14">
        <f t="shared" si="0"/>
        <v>0.004861111111111149</v>
      </c>
    </row>
    <row r="63" spans="1:11" ht="15.75">
      <c r="A63" s="1">
        <v>0.4041666666666666</v>
      </c>
      <c r="B63" s="2">
        <v>61</v>
      </c>
      <c r="C63" s="2">
        <v>107</v>
      </c>
      <c r="D63" s="2">
        <v>2000</v>
      </c>
      <c r="E63" s="2">
        <v>216</v>
      </c>
      <c r="F63" s="2">
        <v>397</v>
      </c>
      <c r="G63" s="2">
        <v>1783</v>
      </c>
      <c r="H63" s="2">
        <v>141</v>
      </c>
      <c r="I63" s="2">
        <v>5</v>
      </c>
      <c r="J63" s="2">
        <v>1</v>
      </c>
      <c r="K63" s="14">
        <f t="shared" si="0"/>
        <v>0.004861111111111038</v>
      </c>
    </row>
    <row r="64" spans="1:11" ht="15.75">
      <c r="A64" s="1">
        <v>0.40902777777777777</v>
      </c>
      <c r="B64" s="2">
        <v>62</v>
      </c>
      <c r="C64" s="2">
        <v>1322</v>
      </c>
      <c r="D64" s="2">
        <v>1896</v>
      </c>
      <c r="E64" s="2">
        <v>2054</v>
      </c>
      <c r="F64" s="2">
        <v>1718</v>
      </c>
      <c r="G64" s="2">
        <v>2188</v>
      </c>
      <c r="H64" s="2">
        <v>85</v>
      </c>
      <c r="I64" s="2">
        <v>1</v>
      </c>
      <c r="J64" s="2">
        <v>6</v>
      </c>
      <c r="K64" s="14">
        <f t="shared" si="0"/>
        <v>0.004861111111111149</v>
      </c>
    </row>
    <row r="65" spans="1:11" ht="15.75">
      <c r="A65" s="1">
        <v>0.4138888888888889</v>
      </c>
      <c r="B65" s="2">
        <v>63</v>
      </c>
      <c r="C65" s="2">
        <v>1677</v>
      </c>
      <c r="D65" s="2">
        <v>1711</v>
      </c>
      <c r="E65" s="2">
        <v>1918</v>
      </c>
      <c r="F65" s="2">
        <v>2245</v>
      </c>
      <c r="G65" s="2">
        <v>2611</v>
      </c>
      <c r="H65" s="2">
        <v>1504</v>
      </c>
      <c r="I65" s="2">
        <v>4</v>
      </c>
      <c r="J65" s="2">
        <v>6</v>
      </c>
      <c r="K65" s="14">
        <f t="shared" si="0"/>
        <v>0.004861111111111149</v>
      </c>
    </row>
    <row r="66" spans="1:11" ht="15.75">
      <c r="A66" s="1">
        <v>0.41875</v>
      </c>
      <c r="B66" s="2">
        <v>64</v>
      </c>
      <c r="C66" s="2">
        <v>858</v>
      </c>
      <c r="D66" s="2">
        <v>2015</v>
      </c>
      <c r="E66" s="2">
        <v>2000</v>
      </c>
      <c r="F66" s="2">
        <v>2767</v>
      </c>
      <c r="G66" s="2">
        <v>1783</v>
      </c>
      <c r="H66" s="2">
        <v>2617</v>
      </c>
      <c r="I66" s="2">
        <v>2</v>
      </c>
      <c r="J66" s="2">
        <v>2</v>
      </c>
      <c r="K66" s="14">
        <f t="shared" si="0"/>
        <v>0.004861111111111094</v>
      </c>
    </row>
    <row r="67" spans="1:11" ht="15.75">
      <c r="A67" s="1">
        <v>0.4236111111111111</v>
      </c>
      <c r="B67" s="2">
        <v>65</v>
      </c>
      <c r="C67" s="2">
        <v>857</v>
      </c>
      <c r="D67" s="2">
        <v>1254</v>
      </c>
      <c r="E67" s="2">
        <v>2405</v>
      </c>
      <c r="F67" s="2">
        <v>1718</v>
      </c>
      <c r="G67" s="2">
        <v>2604</v>
      </c>
      <c r="H67" s="2">
        <v>518</v>
      </c>
      <c r="I67" s="2">
        <v>0</v>
      </c>
      <c r="J67" s="2">
        <v>5</v>
      </c>
      <c r="K67" s="14">
        <f t="shared" si="0"/>
        <v>0.004861111111111094</v>
      </c>
    </row>
    <row r="68" spans="1:11" ht="15.75">
      <c r="A68" s="1">
        <v>0.4284722222222222</v>
      </c>
      <c r="B68" s="2">
        <v>66</v>
      </c>
      <c r="C68" s="2">
        <v>107</v>
      </c>
      <c r="D68" s="2">
        <v>141</v>
      </c>
      <c r="E68" s="2">
        <v>703</v>
      </c>
      <c r="F68" s="2">
        <v>3234</v>
      </c>
      <c r="G68" s="2">
        <v>2075</v>
      </c>
      <c r="H68" s="2">
        <v>1896</v>
      </c>
      <c r="I68" s="2">
        <v>8</v>
      </c>
      <c r="J68" s="2">
        <v>7</v>
      </c>
      <c r="K68" s="14">
        <f aca="true" t="shared" si="1" ref="K68:K84">A68-A67</f>
        <v>0.004861111111111094</v>
      </c>
    </row>
    <row r="69" spans="1:11" ht="15.75">
      <c r="A69" s="1">
        <v>0.43333333333333335</v>
      </c>
      <c r="B69" s="2">
        <v>67</v>
      </c>
      <c r="C69" s="2">
        <v>1243</v>
      </c>
      <c r="D69" s="2">
        <v>904</v>
      </c>
      <c r="E69" s="2">
        <v>1322</v>
      </c>
      <c r="F69" s="2">
        <v>1940</v>
      </c>
      <c r="G69" s="2">
        <v>74</v>
      </c>
      <c r="H69" s="2">
        <v>2771</v>
      </c>
      <c r="I69" s="2">
        <v>5</v>
      </c>
      <c r="J69" s="2">
        <v>5</v>
      </c>
      <c r="K69" s="14">
        <f t="shared" si="1"/>
        <v>0.004861111111111149</v>
      </c>
    </row>
    <row r="70" spans="1:11" ht="15.75">
      <c r="A70" s="1">
        <v>0.4381944444444445</v>
      </c>
      <c r="B70" s="2">
        <v>68</v>
      </c>
      <c r="C70" s="2">
        <v>2246</v>
      </c>
      <c r="D70" s="2">
        <v>288</v>
      </c>
      <c r="E70" s="2">
        <v>216</v>
      </c>
      <c r="F70" s="2">
        <v>397</v>
      </c>
      <c r="G70" s="2">
        <v>2959</v>
      </c>
      <c r="H70" s="2">
        <v>3357</v>
      </c>
      <c r="I70" s="2">
        <v>3</v>
      </c>
      <c r="J70" s="2">
        <v>5</v>
      </c>
      <c r="K70" s="14">
        <f t="shared" si="1"/>
        <v>0.004861111111111149</v>
      </c>
    </row>
    <row r="71" spans="1:11" ht="15.75">
      <c r="A71" s="1">
        <v>0.44305555555555554</v>
      </c>
      <c r="B71" s="2">
        <v>69</v>
      </c>
      <c r="C71" s="2">
        <v>2474</v>
      </c>
      <c r="D71" s="2">
        <v>1718</v>
      </c>
      <c r="E71" s="2">
        <v>141</v>
      </c>
      <c r="F71" s="2">
        <v>2645</v>
      </c>
      <c r="G71" s="2">
        <v>2015</v>
      </c>
      <c r="H71" s="2">
        <v>703</v>
      </c>
      <c r="I71" s="2">
        <v>10</v>
      </c>
      <c r="J71" s="2">
        <v>8</v>
      </c>
      <c r="K71" s="14">
        <f t="shared" si="1"/>
        <v>0.004861111111111038</v>
      </c>
    </row>
    <row r="72" spans="1:11" ht="15.75">
      <c r="A72" s="1">
        <v>0.4479166666666667</v>
      </c>
      <c r="B72" s="2">
        <v>70</v>
      </c>
      <c r="C72" s="2">
        <v>1711</v>
      </c>
      <c r="D72" s="2">
        <v>2767</v>
      </c>
      <c r="E72" s="2">
        <v>518</v>
      </c>
      <c r="F72" s="2">
        <v>1243</v>
      </c>
      <c r="G72" s="2">
        <v>2000</v>
      </c>
      <c r="H72" s="2">
        <v>1504</v>
      </c>
      <c r="I72" s="2">
        <v>4</v>
      </c>
      <c r="J72" s="2">
        <v>3</v>
      </c>
      <c r="K72" s="14">
        <f t="shared" si="1"/>
        <v>0.004861111111111149</v>
      </c>
    </row>
    <row r="73" spans="1:11" ht="15.75">
      <c r="A73" s="1">
        <v>0.4527777777777778</v>
      </c>
      <c r="B73" s="2">
        <v>71</v>
      </c>
      <c r="C73" s="2">
        <v>2188</v>
      </c>
      <c r="D73" s="2">
        <v>2771</v>
      </c>
      <c r="E73" s="2">
        <v>1783</v>
      </c>
      <c r="F73" s="2">
        <v>2604</v>
      </c>
      <c r="G73" s="2">
        <v>3357</v>
      </c>
      <c r="H73" s="2">
        <v>2245</v>
      </c>
      <c r="I73" s="2">
        <v>5</v>
      </c>
      <c r="J73" s="2">
        <v>6</v>
      </c>
      <c r="K73" s="14">
        <f t="shared" si="1"/>
        <v>0.004861111111111094</v>
      </c>
    </row>
    <row r="74" spans="1:11" ht="15.75">
      <c r="A74" s="1">
        <v>0.4576388888888889</v>
      </c>
      <c r="B74" s="2">
        <v>72</v>
      </c>
      <c r="C74" s="2">
        <v>2611</v>
      </c>
      <c r="D74" s="2">
        <v>2617</v>
      </c>
      <c r="E74" s="2">
        <v>1677</v>
      </c>
      <c r="F74" s="2">
        <v>904</v>
      </c>
      <c r="G74" s="2">
        <v>1940</v>
      </c>
      <c r="H74" s="2">
        <v>2959</v>
      </c>
      <c r="I74" s="2">
        <v>0</v>
      </c>
      <c r="J74" s="2">
        <v>2</v>
      </c>
      <c r="K74" s="14">
        <f t="shared" si="1"/>
        <v>0.004861111111111094</v>
      </c>
    </row>
    <row r="75" spans="1:11" ht="15.75">
      <c r="A75" s="1">
        <v>0.4625</v>
      </c>
      <c r="B75" s="2">
        <v>73</v>
      </c>
      <c r="C75" s="2">
        <v>1918</v>
      </c>
      <c r="D75" s="2">
        <v>288</v>
      </c>
      <c r="E75" s="2">
        <v>2645</v>
      </c>
      <c r="F75" s="2">
        <v>107</v>
      </c>
      <c r="G75" s="2">
        <v>1322</v>
      </c>
      <c r="H75" s="2">
        <v>1254</v>
      </c>
      <c r="I75" s="2">
        <v>9</v>
      </c>
      <c r="J75" s="2">
        <v>7</v>
      </c>
      <c r="K75" s="14">
        <f t="shared" si="1"/>
        <v>0.004861111111111149</v>
      </c>
    </row>
    <row r="76" spans="1:11" ht="15.75">
      <c r="A76" s="1">
        <v>0.4673611111111111</v>
      </c>
      <c r="B76" s="2">
        <v>74</v>
      </c>
      <c r="C76" s="2">
        <v>2054</v>
      </c>
      <c r="D76" s="2">
        <v>397</v>
      </c>
      <c r="E76" s="2">
        <v>2474</v>
      </c>
      <c r="F76" s="2">
        <v>858</v>
      </c>
      <c r="G76" s="2">
        <v>2075</v>
      </c>
      <c r="H76" s="2">
        <v>857</v>
      </c>
      <c r="I76" s="2">
        <v>5</v>
      </c>
      <c r="J76" s="2">
        <v>2</v>
      </c>
      <c r="K76" s="14">
        <f t="shared" si="1"/>
        <v>0.004861111111111094</v>
      </c>
    </row>
    <row r="77" spans="1:11" ht="15.75">
      <c r="A77" s="1">
        <v>0.47222222222222227</v>
      </c>
      <c r="B77" s="2">
        <v>75</v>
      </c>
      <c r="C77" s="2">
        <v>1896</v>
      </c>
      <c r="D77" s="2">
        <v>216</v>
      </c>
      <c r="E77" s="2">
        <v>2405</v>
      </c>
      <c r="F77" s="2">
        <v>2246</v>
      </c>
      <c r="G77" s="2">
        <v>3234</v>
      </c>
      <c r="H77" s="2">
        <v>74</v>
      </c>
      <c r="I77" s="2">
        <v>2</v>
      </c>
      <c r="J77" s="2">
        <v>9</v>
      </c>
      <c r="K77" s="14">
        <f t="shared" si="1"/>
        <v>0.004861111111111149</v>
      </c>
    </row>
    <row r="78" spans="1:11" ht="15.75">
      <c r="A78" s="1">
        <v>0.4770833333333333</v>
      </c>
      <c r="B78" s="2">
        <v>76</v>
      </c>
      <c r="C78" s="2">
        <v>85</v>
      </c>
      <c r="D78" s="2">
        <v>107</v>
      </c>
      <c r="E78" s="2">
        <v>2959</v>
      </c>
      <c r="F78" s="2">
        <v>2245</v>
      </c>
      <c r="G78" s="2">
        <v>1322</v>
      </c>
      <c r="H78" s="2">
        <v>2767</v>
      </c>
      <c r="I78" s="2">
        <v>8</v>
      </c>
      <c r="J78" s="2">
        <v>7</v>
      </c>
      <c r="K78" s="14">
        <f t="shared" si="1"/>
        <v>0.004861111111111038</v>
      </c>
    </row>
    <row r="79" spans="1:11" ht="15.75">
      <c r="A79" s="1">
        <v>0.48194444444444445</v>
      </c>
      <c r="B79" s="2">
        <v>77</v>
      </c>
      <c r="C79" s="2">
        <v>2604</v>
      </c>
      <c r="D79" s="2">
        <v>2015</v>
      </c>
      <c r="E79" s="2">
        <v>2054</v>
      </c>
      <c r="F79" s="2">
        <v>1711</v>
      </c>
      <c r="G79" s="2">
        <v>1940</v>
      </c>
      <c r="H79" s="2">
        <v>1254</v>
      </c>
      <c r="I79" s="2">
        <v>1</v>
      </c>
      <c r="J79" s="2">
        <v>1</v>
      </c>
      <c r="K79" s="14">
        <f t="shared" si="1"/>
        <v>0.004861111111111149</v>
      </c>
    </row>
    <row r="80" spans="1:11" ht="15.75">
      <c r="A80" s="1">
        <v>0.48680555555555555</v>
      </c>
      <c r="B80" s="2">
        <v>78</v>
      </c>
      <c r="C80" s="2">
        <v>1504</v>
      </c>
      <c r="D80" s="2">
        <v>288</v>
      </c>
      <c r="E80" s="2">
        <v>2474</v>
      </c>
      <c r="F80" s="2">
        <v>3234</v>
      </c>
      <c r="G80" s="2">
        <v>2611</v>
      </c>
      <c r="H80" s="2">
        <v>216</v>
      </c>
      <c r="I80" s="2">
        <v>8</v>
      </c>
      <c r="J80" s="2">
        <v>6</v>
      </c>
      <c r="K80" s="14">
        <f t="shared" si="1"/>
        <v>0.004861111111111094</v>
      </c>
    </row>
    <row r="81" spans="1:11" ht="15.75">
      <c r="A81" s="1">
        <v>0.4916666666666667</v>
      </c>
      <c r="B81" s="2">
        <v>79</v>
      </c>
      <c r="C81" s="2">
        <v>703</v>
      </c>
      <c r="D81" s="2">
        <v>1677</v>
      </c>
      <c r="E81" s="2">
        <v>2405</v>
      </c>
      <c r="F81" s="2">
        <v>1243</v>
      </c>
      <c r="G81" s="2">
        <v>85</v>
      </c>
      <c r="H81" s="2">
        <v>858</v>
      </c>
      <c r="I81" s="2">
        <v>6</v>
      </c>
      <c r="J81" s="2">
        <v>2</v>
      </c>
      <c r="K81" s="14">
        <f t="shared" si="1"/>
        <v>0.004861111111111149</v>
      </c>
    </row>
    <row r="82" spans="1:11" ht="15.75">
      <c r="A82" s="1">
        <v>0.49652777777777773</v>
      </c>
      <c r="B82" s="2">
        <v>80</v>
      </c>
      <c r="C82" s="2">
        <v>857</v>
      </c>
      <c r="D82" s="2">
        <v>1718</v>
      </c>
      <c r="E82" s="2">
        <v>2771</v>
      </c>
      <c r="F82" s="2">
        <v>1918</v>
      </c>
      <c r="G82" s="2">
        <v>2246</v>
      </c>
      <c r="H82" s="2">
        <v>1783</v>
      </c>
      <c r="I82" s="2">
        <v>14</v>
      </c>
      <c r="J82" s="2">
        <v>10</v>
      </c>
      <c r="K82" s="14">
        <f t="shared" si="1"/>
        <v>0.004861111111111038</v>
      </c>
    </row>
    <row r="83" spans="1:11" ht="15.75">
      <c r="A83" s="1">
        <v>0.5013888888888889</v>
      </c>
      <c r="B83" s="2">
        <v>81</v>
      </c>
      <c r="C83" s="2">
        <v>1896</v>
      </c>
      <c r="D83" s="2">
        <v>397</v>
      </c>
      <c r="E83" s="2">
        <v>904</v>
      </c>
      <c r="F83" s="2">
        <v>141</v>
      </c>
      <c r="G83" s="2">
        <v>3357</v>
      </c>
      <c r="H83" s="2">
        <v>2617</v>
      </c>
      <c r="I83" s="2">
        <v>3</v>
      </c>
      <c r="J83" s="2">
        <v>4</v>
      </c>
      <c r="K83" s="14">
        <f t="shared" si="1"/>
        <v>0.004861111111111149</v>
      </c>
    </row>
    <row r="84" spans="1:11" ht="15.75">
      <c r="A84" s="1">
        <v>0.50625</v>
      </c>
      <c r="B84" s="2">
        <v>82</v>
      </c>
      <c r="C84" s="2">
        <v>74</v>
      </c>
      <c r="D84" s="2">
        <v>518</v>
      </c>
      <c r="E84" s="2">
        <v>2645</v>
      </c>
      <c r="F84" s="2">
        <v>2075</v>
      </c>
      <c r="G84" s="2">
        <v>2000</v>
      </c>
      <c r="H84" s="2">
        <v>2188</v>
      </c>
      <c r="I84" s="2">
        <v>4</v>
      </c>
      <c r="J84" s="2">
        <v>7</v>
      </c>
      <c r="K84" s="14">
        <f t="shared" si="1"/>
        <v>0.004861111111111094</v>
      </c>
    </row>
    <row r="85" spans="1:12" ht="15.75">
      <c r="A85" s="1"/>
      <c r="B85" s="2"/>
      <c r="C85" s="2"/>
      <c r="D85" s="2"/>
      <c r="E85" s="2"/>
      <c r="F85" s="2"/>
      <c r="G85" t="s">
        <v>128</v>
      </c>
      <c r="I85">
        <f>SUM(I3:I84)</f>
        <v>367</v>
      </c>
      <c r="J85">
        <f>SUM(J3:J84)</f>
        <v>378</v>
      </c>
      <c r="K85" s="14"/>
      <c r="L85" s="14">
        <f>(SUM(K3:K84))/(B84-3)</f>
        <v>0.005116033755274261</v>
      </c>
    </row>
    <row r="86" spans="1:10" ht="15.75">
      <c r="A86" s="5"/>
      <c r="G86" t="s">
        <v>129</v>
      </c>
      <c r="J86">
        <f>(I85+J85)/(84-2)/2</f>
        <v>4.5426829268292686</v>
      </c>
    </row>
    <row r="87" spans="1:11" ht="15.75" customHeight="1">
      <c r="A87" s="117" t="s">
        <v>3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</row>
    <row r="88" spans="1:11" ht="31.5">
      <c r="A88" s="3" t="s">
        <v>4</v>
      </c>
      <c r="B88" s="3" t="s">
        <v>5</v>
      </c>
      <c r="C88" s="3" t="s">
        <v>6</v>
      </c>
      <c r="D88" s="3" t="s">
        <v>7</v>
      </c>
      <c r="E88" s="3" t="s">
        <v>8</v>
      </c>
      <c r="F88" s="3" t="s">
        <v>9</v>
      </c>
      <c r="G88" s="3" t="s">
        <v>10</v>
      </c>
      <c r="H88" s="3" t="s">
        <v>11</v>
      </c>
      <c r="I88" s="3" t="s">
        <v>12</v>
      </c>
      <c r="J88" s="3" t="s">
        <v>13</v>
      </c>
      <c r="K88" s="3" t="s">
        <v>14</v>
      </c>
    </row>
    <row r="89" spans="1:11" ht="15.75">
      <c r="A89" s="1">
        <v>0.5833333333333334</v>
      </c>
      <c r="B89" s="4" t="s">
        <v>15</v>
      </c>
      <c r="C89" s="2">
        <v>1</v>
      </c>
      <c r="D89" s="2">
        <v>1718</v>
      </c>
      <c r="E89" s="2">
        <v>1918</v>
      </c>
      <c r="F89" s="2">
        <v>1896</v>
      </c>
      <c r="G89" s="2">
        <v>1322</v>
      </c>
      <c r="H89" s="2">
        <v>2474</v>
      </c>
      <c r="I89" s="2">
        <v>2000</v>
      </c>
      <c r="J89" s="2">
        <v>9</v>
      </c>
      <c r="K89" s="2">
        <v>2</v>
      </c>
    </row>
    <row r="90" spans="1:11" ht="15.75">
      <c r="A90" s="1">
        <v>0.5888888888888889</v>
      </c>
      <c r="B90" s="4" t="s">
        <v>16</v>
      </c>
      <c r="C90" s="2">
        <v>2</v>
      </c>
      <c r="D90" s="2">
        <v>397</v>
      </c>
      <c r="E90" s="2">
        <v>703</v>
      </c>
      <c r="F90" s="2">
        <v>1711</v>
      </c>
      <c r="G90" s="2">
        <v>3234</v>
      </c>
      <c r="H90" s="2">
        <v>288</v>
      </c>
      <c r="I90" s="2">
        <v>2246</v>
      </c>
      <c r="J90" s="2">
        <v>8</v>
      </c>
      <c r="K90" s="2">
        <v>9</v>
      </c>
    </row>
    <row r="91" spans="1:11" ht="15.75">
      <c r="A91" s="1">
        <v>0.5944444444444444</v>
      </c>
      <c r="B91" s="4" t="s">
        <v>17</v>
      </c>
      <c r="C91" s="2">
        <v>3</v>
      </c>
      <c r="D91" s="2">
        <v>2645</v>
      </c>
      <c r="E91" s="2">
        <v>107</v>
      </c>
      <c r="F91" s="2">
        <v>2245</v>
      </c>
      <c r="G91" s="2">
        <v>3357</v>
      </c>
      <c r="H91" s="2">
        <v>2054</v>
      </c>
      <c r="I91" s="2">
        <v>1243</v>
      </c>
      <c r="J91" s="2">
        <v>5</v>
      </c>
      <c r="K91" s="2">
        <v>0</v>
      </c>
    </row>
    <row r="92" spans="1:11" ht="15.75">
      <c r="A92" s="1">
        <v>0.6</v>
      </c>
      <c r="B92" s="4" t="s">
        <v>18</v>
      </c>
      <c r="C92" s="2">
        <v>4</v>
      </c>
      <c r="D92" s="2">
        <v>2075</v>
      </c>
      <c r="E92" s="2">
        <v>2771</v>
      </c>
      <c r="F92" s="2">
        <v>2611</v>
      </c>
      <c r="G92" s="2">
        <v>904</v>
      </c>
      <c r="H92" s="2">
        <v>85</v>
      </c>
      <c r="I92" s="2">
        <v>141</v>
      </c>
      <c r="J92" s="2">
        <v>4</v>
      </c>
      <c r="K92" s="2">
        <v>3</v>
      </c>
    </row>
    <row r="93" spans="1:11" ht="15.75">
      <c r="A93" s="1">
        <v>0.6055555555555555</v>
      </c>
      <c r="B93" s="4" t="s">
        <v>19</v>
      </c>
      <c r="C93" s="2">
        <v>5</v>
      </c>
      <c r="D93" s="2">
        <v>1918</v>
      </c>
      <c r="E93" s="2">
        <v>1896</v>
      </c>
      <c r="F93" s="2">
        <v>1718</v>
      </c>
      <c r="G93" s="2">
        <v>1322</v>
      </c>
      <c r="H93" s="2">
        <v>2474</v>
      </c>
      <c r="I93" s="2">
        <v>2000</v>
      </c>
      <c r="J93" s="2">
        <v>8</v>
      </c>
      <c r="K93" s="2">
        <v>5</v>
      </c>
    </row>
    <row r="94" spans="1:11" ht="15.75">
      <c r="A94" s="1">
        <v>0.611111111111111</v>
      </c>
      <c r="B94" s="4" t="s">
        <v>20</v>
      </c>
      <c r="C94" s="2">
        <v>6</v>
      </c>
      <c r="D94" s="2">
        <v>397</v>
      </c>
      <c r="E94" s="2">
        <v>1711</v>
      </c>
      <c r="F94" s="2">
        <v>703</v>
      </c>
      <c r="G94" s="2">
        <v>2246</v>
      </c>
      <c r="H94" s="2">
        <v>3234</v>
      </c>
      <c r="I94" s="2">
        <v>288</v>
      </c>
      <c r="J94" s="2">
        <v>7</v>
      </c>
      <c r="K94" s="2">
        <v>0</v>
      </c>
    </row>
    <row r="95" spans="1:11" ht="15.75">
      <c r="A95" s="1">
        <v>0.6166666666666667</v>
      </c>
      <c r="B95" s="4" t="s">
        <v>21</v>
      </c>
      <c r="C95" s="2">
        <v>7</v>
      </c>
      <c r="D95" s="2">
        <v>2645</v>
      </c>
      <c r="E95" s="2">
        <v>2245</v>
      </c>
      <c r="F95" s="2">
        <v>107</v>
      </c>
      <c r="G95" s="2">
        <v>3357</v>
      </c>
      <c r="H95" s="2">
        <v>1243</v>
      </c>
      <c r="I95" s="2">
        <v>2054</v>
      </c>
      <c r="J95" s="2">
        <v>4</v>
      </c>
      <c r="K95" s="2">
        <v>6</v>
      </c>
    </row>
    <row r="96" spans="1:11" ht="15.75">
      <c r="A96" s="1">
        <v>0.6222222222222222</v>
      </c>
      <c r="B96" s="4" t="s">
        <v>22</v>
      </c>
      <c r="C96" s="2">
        <v>8</v>
      </c>
      <c r="D96" s="2">
        <v>2075</v>
      </c>
      <c r="E96" s="2">
        <v>2611</v>
      </c>
      <c r="F96" s="2">
        <v>2771</v>
      </c>
      <c r="G96" s="2">
        <v>904</v>
      </c>
      <c r="H96" s="2">
        <v>141</v>
      </c>
      <c r="I96" s="2">
        <v>85</v>
      </c>
      <c r="J96" s="2">
        <v>8</v>
      </c>
      <c r="K96" s="2">
        <v>5</v>
      </c>
    </row>
    <row r="97" spans="1:11" ht="15.75">
      <c r="A97" s="1">
        <v>0.6333333333333333</v>
      </c>
      <c r="B97" s="4" t="s">
        <v>31</v>
      </c>
      <c r="C97" s="2">
        <v>10</v>
      </c>
      <c r="D97" s="2">
        <v>703</v>
      </c>
      <c r="E97" s="2">
        <v>397</v>
      </c>
      <c r="F97" s="2">
        <v>1711</v>
      </c>
      <c r="G97" s="2">
        <v>2246</v>
      </c>
      <c r="H97" s="2">
        <v>288</v>
      </c>
      <c r="I97" s="2">
        <v>3234</v>
      </c>
      <c r="J97" s="2">
        <v>11</v>
      </c>
      <c r="K97" s="2">
        <v>2</v>
      </c>
    </row>
    <row r="98" spans="1:11" ht="15.75">
      <c r="A98" s="1">
        <v>0.638888888888889</v>
      </c>
      <c r="B98" s="4" t="s">
        <v>37</v>
      </c>
      <c r="C98" s="2">
        <v>11</v>
      </c>
      <c r="D98" s="2">
        <v>2245</v>
      </c>
      <c r="E98" s="2">
        <v>107</v>
      </c>
      <c r="F98" s="2">
        <v>2645</v>
      </c>
      <c r="G98" s="2">
        <v>2054</v>
      </c>
      <c r="H98" s="2">
        <v>3357</v>
      </c>
      <c r="I98" s="2">
        <v>1243</v>
      </c>
      <c r="J98" s="2">
        <v>6</v>
      </c>
      <c r="K98" s="2">
        <v>8</v>
      </c>
    </row>
    <row r="99" spans="1:11" ht="15.75">
      <c r="A99" s="1">
        <v>0.65</v>
      </c>
      <c r="B99" s="4" t="s">
        <v>24</v>
      </c>
      <c r="C99" s="2">
        <v>13</v>
      </c>
      <c r="D99" s="2">
        <v>1918</v>
      </c>
      <c r="E99" s="2">
        <v>1896</v>
      </c>
      <c r="F99" s="2">
        <v>1718</v>
      </c>
      <c r="G99" s="2">
        <v>703</v>
      </c>
      <c r="H99" s="2">
        <v>397</v>
      </c>
      <c r="I99" s="2">
        <v>1711</v>
      </c>
      <c r="J99" s="2">
        <v>10</v>
      </c>
      <c r="K99" s="2">
        <v>8</v>
      </c>
    </row>
    <row r="100" spans="1:11" ht="15.75">
      <c r="A100" s="1">
        <v>0.6555555555555556</v>
      </c>
      <c r="B100" s="4" t="s">
        <v>25</v>
      </c>
      <c r="C100" s="2">
        <v>14</v>
      </c>
      <c r="D100" s="2">
        <v>2054</v>
      </c>
      <c r="E100" s="2">
        <v>1243</v>
      </c>
      <c r="F100" s="2">
        <v>3357</v>
      </c>
      <c r="G100" s="2">
        <v>2075</v>
      </c>
      <c r="H100" s="2">
        <v>2771</v>
      </c>
      <c r="I100" s="2">
        <v>2611</v>
      </c>
      <c r="J100" s="2">
        <v>8</v>
      </c>
      <c r="K100" s="2">
        <v>3</v>
      </c>
    </row>
    <row r="101" spans="1:11" ht="15.75">
      <c r="A101" s="1">
        <v>0.6611111111111111</v>
      </c>
      <c r="B101" s="4" t="s">
        <v>26</v>
      </c>
      <c r="C101" s="2">
        <v>15</v>
      </c>
      <c r="D101" s="2">
        <v>1918</v>
      </c>
      <c r="E101" s="2">
        <v>1896</v>
      </c>
      <c r="F101" s="2">
        <v>1718</v>
      </c>
      <c r="G101" s="2">
        <v>397</v>
      </c>
      <c r="H101" s="2">
        <v>1711</v>
      </c>
      <c r="I101" s="2">
        <v>703</v>
      </c>
      <c r="J101" s="2">
        <v>8</v>
      </c>
      <c r="K101" s="2">
        <v>3</v>
      </c>
    </row>
    <row r="102" spans="1:11" ht="15.75">
      <c r="A102" s="1">
        <v>0.6666666666666666</v>
      </c>
      <c r="B102" s="4" t="s">
        <v>27</v>
      </c>
      <c r="C102" s="2">
        <v>16</v>
      </c>
      <c r="D102" s="2">
        <v>2054</v>
      </c>
      <c r="E102" s="2">
        <v>1243</v>
      </c>
      <c r="F102" s="2">
        <v>3357</v>
      </c>
      <c r="G102" s="2">
        <v>2771</v>
      </c>
      <c r="H102" s="2">
        <v>2611</v>
      </c>
      <c r="I102" s="2">
        <v>2075</v>
      </c>
      <c r="J102" s="2">
        <v>7</v>
      </c>
      <c r="K102" s="2">
        <v>4</v>
      </c>
    </row>
    <row r="103" spans="1:11" ht="15.75">
      <c r="A103" s="1">
        <v>0.6833333333333332</v>
      </c>
      <c r="B103" s="4" t="s">
        <v>29</v>
      </c>
      <c r="C103" s="2">
        <v>19</v>
      </c>
      <c r="D103" s="2">
        <v>1918</v>
      </c>
      <c r="E103" s="2">
        <v>1718</v>
      </c>
      <c r="F103" s="2">
        <v>1896</v>
      </c>
      <c r="G103" s="2">
        <v>1243</v>
      </c>
      <c r="H103" s="2">
        <v>3357</v>
      </c>
      <c r="I103" s="2">
        <v>2054</v>
      </c>
      <c r="J103" s="2">
        <v>8</v>
      </c>
      <c r="K103" s="2">
        <v>9</v>
      </c>
    </row>
    <row r="104" spans="1:11" ht="15.75">
      <c r="A104" s="1">
        <v>0.688888888888889</v>
      </c>
      <c r="B104" s="4" t="s">
        <v>30</v>
      </c>
      <c r="C104" s="2">
        <v>20</v>
      </c>
      <c r="D104" s="2">
        <v>1896</v>
      </c>
      <c r="E104" s="2">
        <v>1718</v>
      </c>
      <c r="F104" s="2">
        <v>1918</v>
      </c>
      <c r="G104" s="2">
        <v>3357</v>
      </c>
      <c r="H104" s="2">
        <v>2054</v>
      </c>
      <c r="I104" s="2">
        <v>1243</v>
      </c>
      <c r="J104" s="2">
        <v>4</v>
      </c>
      <c r="K104" s="2">
        <v>7</v>
      </c>
    </row>
    <row r="105" spans="8:11" ht="15.75">
      <c r="H105" t="s">
        <v>128</v>
      </c>
      <c r="J105">
        <f>SUM(J89:J104)</f>
        <v>115</v>
      </c>
      <c r="K105" s="32">
        <f>SUM(K89:K104)</f>
        <v>74</v>
      </c>
    </row>
    <row r="106" spans="8:11" ht="15.75">
      <c r="H106" t="s">
        <v>129</v>
      </c>
      <c r="K106">
        <f>(J105+K105)/(104-88)/2</f>
        <v>5.90625</v>
      </c>
    </row>
  </sheetData>
  <sheetProtection/>
  <mergeCells count="2">
    <mergeCell ref="A1:J1"/>
    <mergeCell ref="A87:K87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58">
      <selection activeCell="K59" sqref="K59"/>
    </sheetView>
  </sheetViews>
  <sheetFormatPr defaultColWidth="8.875" defaultRowHeight="15.75"/>
  <sheetData>
    <row r="1" spans="1:10" ht="15.75" customHeight="1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1" ht="31.5">
      <c r="A2" s="3" t="s">
        <v>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11" t="s">
        <v>39</v>
      </c>
    </row>
    <row r="3" spans="1:12" ht="15.75">
      <c r="A3" s="1">
        <v>0.39444444444444443</v>
      </c>
      <c r="B3" s="2">
        <v>1</v>
      </c>
      <c r="C3" s="2">
        <v>2361</v>
      </c>
      <c r="D3" s="2">
        <v>610</v>
      </c>
      <c r="E3" s="2">
        <v>1075</v>
      </c>
      <c r="F3" s="2">
        <v>1219</v>
      </c>
      <c r="G3" s="2">
        <v>1305</v>
      </c>
      <c r="H3" s="2">
        <v>2056</v>
      </c>
      <c r="I3" s="2">
        <v>2</v>
      </c>
      <c r="J3" s="2">
        <v>11</v>
      </c>
      <c r="L3" t="s">
        <v>41</v>
      </c>
    </row>
    <row r="4" spans="1:11" ht="15.75">
      <c r="A4" s="1">
        <v>0.40069444444444446</v>
      </c>
      <c r="B4" s="2">
        <v>2</v>
      </c>
      <c r="C4" s="2">
        <v>854</v>
      </c>
      <c r="D4" s="2">
        <v>1503</v>
      </c>
      <c r="E4" s="2">
        <v>1565</v>
      </c>
      <c r="F4" s="2">
        <v>1246</v>
      </c>
      <c r="G4" s="2">
        <v>2185</v>
      </c>
      <c r="H4" s="2">
        <v>2609</v>
      </c>
      <c r="I4" s="2">
        <v>0</v>
      </c>
      <c r="J4" s="2">
        <v>0</v>
      </c>
      <c r="K4" s="14">
        <f aca="true" t="shared" si="0" ref="K4:K57">A4-A3</f>
        <v>0.006250000000000033</v>
      </c>
    </row>
    <row r="5" spans="1:11" ht="15.75">
      <c r="A5" s="1">
        <v>0.4083333333333334</v>
      </c>
      <c r="B5" s="2">
        <v>3</v>
      </c>
      <c r="C5" s="2">
        <v>2386</v>
      </c>
      <c r="D5" s="2">
        <v>1310</v>
      </c>
      <c r="E5" s="2">
        <v>772</v>
      </c>
      <c r="F5" s="2">
        <v>2625</v>
      </c>
      <c r="G5" s="2">
        <v>296</v>
      </c>
      <c r="H5" s="2">
        <v>1535</v>
      </c>
      <c r="I5" s="2">
        <v>3</v>
      </c>
      <c r="J5" s="2">
        <v>0</v>
      </c>
      <c r="K5" s="14">
        <f t="shared" si="0"/>
        <v>0.007638888888888917</v>
      </c>
    </row>
    <row r="6" spans="1:11" ht="15.75">
      <c r="A6" s="1">
        <v>0.4131944444444444</v>
      </c>
      <c r="B6" s="2">
        <v>4</v>
      </c>
      <c r="C6" s="2">
        <v>843</v>
      </c>
      <c r="D6" s="2">
        <v>3396</v>
      </c>
      <c r="E6" s="2">
        <v>771</v>
      </c>
      <c r="F6" s="2">
        <v>781</v>
      </c>
      <c r="G6" s="2">
        <v>1000</v>
      </c>
      <c r="H6" s="2">
        <v>2200</v>
      </c>
      <c r="I6" s="2">
        <v>2</v>
      </c>
      <c r="J6" s="2">
        <v>4</v>
      </c>
      <c r="K6" s="14">
        <f t="shared" si="0"/>
        <v>0.004861111111111038</v>
      </c>
    </row>
    <row r="7" spans="1:11" ht="15.75">
      <c r="A7" s="1">
        <v>0.4201388888888889</v>
      </c>
      <c r="B7" s="2">
        <v>5</v>
      </c>
      <c r="C7" s="2">
        <v>1114</v>
      </c>
      <c r="D7" s="2">
        <v>3190</v>
      </c>
      <c r="E7" s="2">
        <v>2505</v>
      </c>
      <c r="F7" s="2">
        <v>3161</v>
      </c>
      <c r="G7" s="2">
        <v>2702</v>
      </c>
      <c r="H7" s="2">
        <v>1334</v>
      </c>
      <c r="I7" s="2">
        <v>7</v>
      </c>
      <c r="J7" s="2">
        <v>2</v>
      </c>
      <c r="K7" s="14">
        <f t="shared" si="0"/>
        <v>0.006944444444444475</v>
      </c>
    </row>
    <row r="8" spans="1:11" ht="15.75">
      <c r="A8" s="1">
        <v>0.42430555555555555</v>
      </c>
      <c r="B8" s="2">
        <v>6</v>
      </c>
      <c r="C8" s="2">
        <v>772</v>
      </c>
      <c r="D8" s="2">
        <v>843</v>
      </c>
      <c r="E8" s="2">
        <v>296</v>
      </c>
      <c r="F8" s="2">
        <v>854</v>
      </c>
      <c r="G8" s="2">
        <v>1075</v>
      </c>
      <c r="H8" s="2">
        <v>1246</v>
      </c>
      <c r="I8" s="2">
        <v>4</v>
      </c>
      <c r="J8" s="2">
        <v>0</v>
      </c>
      <c r="K8" s="14">
        <f t="shared" si="0"/>
        <v>0.004166666666666652</v>
      </c>
    </row>
    <row r="9" spans="1:11" ht="15.75">
      <c r="A9" s="1">
        <v>0.4284722222222222</v>
      </c>
      <c r="B9" s="2">
        <v>7</v>
      </c>
      <c r="C9" s="2">
        <v>2609</v>
      </c>
      <c r="D9" s="2">
        <v>1535</v>
      </c>
      <c r="E9" s="2">
        <v>3396</v>
      </c>
      <c r="F9" s="2">
        <v>1000</v>
      </c>
      <c r="G9" s="2">
        <v>610</v>
      </c>
      <c r="H9" s="2">
        <v>1305</v>
      </c>
      <c r="I9" s="2">
        <v>1</v>
      </c>
      <c r="J9" s="2">
        <v>11</v>
      </c>
      <c r="K9" s="14">
        <f t="shared" si="0"/>
        <v>0.004166666666666652</v>
      </c>
    </row>
    <row r="10" spans="1:11" ht="15.75">
      <c r="A10" s="1">
        <v>0.43333333333333335</v>
      </c>
      <c r="B10" s="2">
        <v>8</v>
      </c>
      <c r="C10" s="2">
        <v>771</v>
      </c>
      <c r="D10" s="2">
        <v>2625</v>
      </c>
      <c r="E10" s="2">
        <v>1503</v>
      </c>
      <c r="F10" s="2">
        <v>2361</v>
      </c>
      <c r="G10" s="2">
        <v>2386</v>
      </c>
      <c r="H10" s="2">
        <v>2200</v>
      </c>
      <c r="I10" s="2">
        <v>4</v>
      </c>
      <c r="J10" s="2">
        <v>2</v>
      </c>
      <c r="K10" s="14">
        <f t="shared" si="0"/>
        <v>0.004861111111111149</v>
      </c>
    </row>
    <row r="11" spans="1:11" ht="15.75">
      <c r="A11" s="1">
        <v>0.4381944444444445</v>
      </c>
      <c r="B11" s="2">
        <v>9</v>
      </c>
      <c r="C11" s="2">
        <v>1565</v>
      </c>
      <c r="D11" s="2">
        <v>1334</v>
      </c>
      <c r="E11" s="2">
        <v>2185</v>
      </c>
      <c r="F11" s="2">
        <v>1114</v>
      </c>
      <c r="G11" s="2">
        <v>781</v>
      </c>
      <c r="H11" s="2">
        <v>2702</v>
      </c>
      <c r="I11" s="2">
        <v>2</v>
      </c>
      <c r="J11" s="2">
        <v>10</v>
      </c>
      <c r="K11" s="14">
        <f t="shared" si="0"/>
        <v>0.004861111111111149</v>
      </c>
    </row>
    <row r="12" spans="1:11" ht="15.75">
      <c r="A12" s="1">
        <v>0.44236111111111115</v>
      </c>
      <c r="B12" s="2">
        <v>10</v>
      </c>
      <c r="C12" s="2">
        <v>3161</v>
      </c>
      <c r="D12" s="2">
        <v>2056</v>
      </c>
      <c r="E12" s="2">
        <v>3190</v>
      </c>
      <c r="F12" s="2">
        <v>1219</v>
      </c>
      <c r="G12" s="2">
        <v>2505</v>
      </c>
      <c r="H12" s="2">
        <v>1310</v>
      </c>
      <c r="I12" s="2">
        <v>10</v>
      </c>
      <c r="J12" s="2">
        <v>4</v>
      </c>
      <c r="K12" s="14">
        <f t="shared" si="0"/>
        <v>0.004166666666666652</v>
      </c>
    </row>
    <row r="13" spans="1:11" ht="15.75">
      <c r="A13" s="1">
        <v>0.4465277777777778</v>
      </c>
      <c r="B13" s="2">
        <v>11</v>
      </c>
      <c r="C13" s="2">
        <v>296</v>
      </c>
      <c r="D13" s="2">
        <v>1503</v>
      </c>
      <c r="E13" s="2">
        <v>1334</v>
      </c>
      <c r="F13" s="2">
        <v>1000</v>
      </c>
      <c r="G13" s="2">
        <v>1114</v>
      </c>
      <c r="H13" s="2">
        <v>772</v>
      </c>
      <c r="I13" s="2">
        <v>5</v>
      </c>
      <c r="J13" s="2">
        <v>10</v>
      </c>
      <c r="K13" s="14">
        <f t="shared" si="0"/>
        <v>0.004166666666666652</v>
      </c>
    </row>
    <row r="14" spans="1:11" ht="15.75">
      <c r="A14" s="1">
        <v>0.45069444444444445</v>
      </c>
      <c r="B14" s="2">
        <v>12</v>
      </c>
      <c r="C14" s="2">
        <v>2386</v>
      </c>
      <c r="D14" s="2">
        <v>2702</v>
      </c>
      <c r="E14" s="2">
        <v>1565</v>
      </c>
      <c r="F14" s="2">
        <v>1075</v>
      </c>
      <c r="G14" s="2">
        <v>1219</v>
      </c>
      <c r="H14" s="2">
        <v>3396</v>
      </c>
      <c r="I14" s="2">
        <v>3</v>
      </c>
      <c r="J14" s="2">
        <v>3</v>
      </c>
      <c r="K14" s="14">
        <f t="shared" si="0"/>
        <v>0.004166666666666652</v>
      </c>
    </row>
    <row r="15" spans="1:11" ht="15.75">
      <c r="A15" s="1">
        <v>0.45555555555555555</v>
      </c>
      <c r="B15" s="2">
        <v>13</v>
      </c>
      <c r="C15" s="2">
        <v>2200</v>
      </c>
      <c r="D15" s="2">
        <v>2609</v>
      </c>
      <c r="E15" s="2">
        <v>771</v>
      </c>
      <c r="F15" s="2">
        <v>3161</v>
      </c>
      <c r="G15" s="2">
        <v>781</v>
      </c>
      <c r="H15" s="2">
        <v>610</v>
      </c>
      <c r="I15" s="2">
        <v>0</v>
      </c>
      <c r="J15" s="2">
        <v>5</v>
      </c>
      <c r="K15" s="14">
        <f t="shared" si="0"/>
        <v>0.004861111111111094</v>
      </c>
    </row>
    <row r="16" spans="1:11" ht="15.75">
      <c r="A16" s="1">
        <v>0.4611111111111111</v>
      </c>
      <c r="B16" s="2">
        <v>14</v>
      </c>
      <c r="C16" s="2">
        <v>2625</v>
      </c>
      <c r="D16" s="2">
        <v>2185</v>
      </c>
      <c r="E16" s="2">
        <v>854</v>
      </c>
      <c r="F16" s="2">
        <v>2361</v>
      </c>
      <c r="G16" s="2">
        <v>3190</v>
      </c>
      <c r="H16" s="2">
        <v>1305</v>
      </c>
      <c r="I16" s="2">
        <v>0</v>
      </c>
      <c r="J16" s="2">
        <v>3</v>
      </c>
      <c r="K16" s="14">
        <f t="shared" si="0"/>
        <v>0.005555555555555536</v>
      </c>
    </row>
    <row r="17" spans="1:11" ht="15.75">
      <c r="A17" s="1">
        <v>0.46597222222222223</v>
      </c>
      <c r="B17" s="2">
        <v>15</v>
      </c>
      <c r="C17" s="2">
        <v>1246</v>
      </c>
      <c r="D17" s="2">
        <v>1535</v>
      </c>
      <c r="E17" s="2">
        <v>1310</v>
      </c>
      <c r="F17" s="2">
        <v>2505</v>
      </c>
      <c r="G17" s="2">
        <v>2056</v>
      </c>
      <c r="H17" s="2">
        <v>843</v>
      </c>
      <c r="I17" s="2">
        <v>2</v>
      </c>
      <c r="J17" s="2">
        <v>9</v>
      </c>
      <c r="K17" s="14">
        <f t="shared" si="0"/>
        <v>0.004861111111111149</v>
      </c>
    </row>
    <row r="18" spans="1:11" ht="15.75">
      <c r="A18" s="1">
        <v>0.4708333333333334</v>
      </c>
      <c r="B18" s="2">
        <v>16</v>
      </c>
      <c r="C18" s="2">
        <v>1075</v>
      </c>
      <c r="D18" s="2">
        <v>3161</v>
      </c>
      <c r="E18" s="2">
        <v>772</v>
      </c>
      <c r="F18" s="2">
        <v>781</v>
      </c>
      <c r="G18" s="2">
        <v>2185</v>
      </c>
      <c r="H18" s="2">
        <v>1503</v>
      </c>
      <c r="I18" s="2">
        <v>4</v>
      </c>
      <c r="J18" s="2">
        <v>4</v>
      </c>
      <c r="K18" s="14">
        <f t="shared" si="0"/>
        <v>0.004861111111111149</v>
      </c>
    </row>
    <row r="19" spans="1:11" ht="15.75">
      <c r="A19" s="1">
        <v>0.4756944444444444</v>
      </c>
      <c r="B19" s="2">
        <v>17</v>
      </c>
      <c r="C19" s="2">
        <v>771</v>
      </c>
      <c r="D19" s="2">
        <v>3190</v>
      </c>
      <c r="E19" s="2">
        <v>1535</v>
      </c>
      <c r="F19" s="2">
        <v>1114</v>
      </c>
      <c r="G19" s="2">
        <v>296</v>
      </c>
      <c r="H19" s="2">
        <v>854</v>
      </c>
      <c r="I19" s="2">
        <v>2</v>
      </c>
      <c r="J19" s="2">
        <v>8</v>
      </c>
      <c r="K19" s="14">
        <f t="shared" si="0"/>
        <v>0.004861111111111038</v>
      </c>
    </row>
    <row r="20" spans="1:12" ht="15.75">
      <c r="A20" s="1">
        <v>0.4798611111111111</v>
      </c>
      <c r="B20" s="2">
        <v>18</v>
      </c>
      <c r="C20" s="2">
        <v>1334</v>
      </c>
      <c r="D20" s="2">
        <v>2386</v>
      </c>
      <c r="E20" s="2">
        <v>1305</v>
      </c>
      <c r="F20" s="2">
        <v>1310</v>
      </c>
      <c r="G20" s="2">
        <v>2056</v>
      </c>
      <c r="H20" s="2">
        <v>1565</v>
      </c>
      <c r="I20" s="2">
        <v>6</v>
      </c>
      <c r="J20" s="2">
        <v>11</v>
      </c>
      <c r="K20" s="14">
        <f t="shared" si="0"/>
        <v>0.004166666666666707</v>
      </c>
      <c r="L20" s="14">
        <f>(SUM(K3:K20))/17</f>
        <v>0.005024509803921571</v>
      </c>
    </row>
    <row r="21" spans="1:12" ht="15.75">
      <c r="A21" s="1">
        <v>0.545138888888889</v>
      </c>
      <c r="B21" s="2">
        <v>19</v>
      </c>
      <c r="C21" s="2">
        <v>2702</v>
      </c>
      <c r="D21" s="2">
        <v>1000</v>
      </c>
      <c r="E21" s="2">
        <v>2505</v>
      </c>
      <c r="F21" s="2">
        <v>3396</v>
      </c>
      <c r="G21" s="2">
        <v>2625</v>
      </c>
      <c r="H21" s="2">
        <v>610</v>
      </c>
      <c r="I21" s="2">
        <v>5</v>
      </c>
      <c r="J21" s="2">
        <v>4</v>
      </c>
      <c r="K21" s="14"/>
      <c r="L21" t="s">
        <v>46</v>
      </c>
    </row>
    <row r="22" spans="1:11" ht="15.75">
      <c r="A22" s="1">
        <v>0.5506944444444445</v>
      </c>
      <c r="B22" s="2">
        <v>20</v>
      </c>
      <c r="C22" s="2">
        <v>1219</v>
      </c>
      <c r="D22" s="2">
        <v>2609</v>
      </c>
      <c r="E22" s="2">
        <v>2361</v>
      </c>
      <c r="F22" s="2">
        <v>843</v>
      </c>
      <c r="G22" s="2">
        <v>2200</v>
      </c>
      <c r="H22" s="2">
        <v>1246</v>
      </c>
      <c r="I22" s="2">
        <v>2</v>
      </c>
      <c r="J22" s="2">
        <v>3</v>
      </c>
      <c r="K22" s="14">
        <f t="shared" si="0"/>
        <v>0.005555555555555536</v>
      </c>
    </row>
    <row r="23" spans="1:11" ht="15.75">
      <c r="A23" s="1">
        <v>0.5548611111111111</v>
      </c>
      <c r="B23" s="2">
        <v>21</v>
      </c>
      <c r="C23" s="2">
        <v>1000</v>
      </c>
      <c r="D23" s="2">
        <v>1075</v>
      </c>
      <c r="E23" s="2">
        <v>2056</v>
      </c>
      <c r="F23" s="2">
        <v>772</v>
      </c>
      <c r="G23" s="2">
        <v>2625</v>
      </c>
      <c r="H23" s="2">
        <v>1565</v>
      </c>
      <c r="I23" s="2">
        <v>8</v>
      </c>
      <c r="J23" s="2">
        <v>7</v>
      </c>
      <c r="K23" s="14">
        <f t="shared" si="0"/>
        <v>0.004166666666666652</v>
      </c>
    </row>
    <row r="24" spans="1:11" ht="15.75">
      <c r="A24" s="1">
        <v>0.5590277777777778</v>
      </c>
      <c r="B24" s="2">
        <v>22</v>
      </c>
      <c r="C24" s="2">
        <v>1305</v>
      </c>
      <c r="D24" s="2">
        <v>1535</v>
      </c>
      <c r="E24" s="2">
        <v>2200</v>
      </c>
      <c r="F24" s="2">
        <v>2361</v>
      </c>
      <c r="G24" s="2">
        <v>771</v>
      </c>
      <c r="H24" s="2">
        <v>2702</v>
      </c>
      <c r="I24" s="2">
        <v>8</v>
      </c>
      <c r="J24" s="2">
        <v>1</v>
      </c>
      <c r="K24" s="14">
        <f t="shared" si="0"/>
        <v>0.004166666666666652</v>
      </c>
    </row>
    <row r="25" spans="1:11" ht="15.75">
      <c r="A25" s="1">
        <v>0.5652777777777778</v>
      </c>
      <c r="B25" s="2">
        <v>23</v>
      </c>
      <c r="C25" s="2">
        <v>2386</v>
      </c>
      <c r="D25" s="2">
        <v>2505</v>
      </c>
      <c r="E25" s="2">
        <v>610</v>
      </c>
      <c r="F25" s="2">
        <v>854</v>
      </c>
      <c r="G25" s="2">
        <v>1334</v>
      </c>
      <c r="H25" s="2">
        <v>843</v>
      </c>
      <c r="I25" s="2">
        <v>9</v>
      </c>
      <c r="J25" s="2">
        <v>6</v>
      </c>
      <c r="K25" s="14">
        <f t="shared" si="0"/>
        <v>0.006249999999999978</v>
      </c>
    </row>
    <row r="26" spans="1:11" ht="15.75">
      <c r="A26" s="1">
        <v>0.5708333333333333</v>
      </c>
      <c r="B26" s="2">
        <v>24</v>
      </c>
      <c r="C26" s="2">
        <v>2609</v>
      </c>
      <c r="D26" s="2">
        <v>1503</v>
      </c>
      <c r="E26" s="2">
        <v>781</v>
      </c>
      <c r="F26" s="2">
        <v>296</v>
      </c>
      <c r="G26" s="2">
        <v>1219</v>
      </c>
      <c r="H26" s="2">
        <v>3190</v>
      </c>
      <c r="I26" s="2">
        <v>5</v>
      </c>
      <c r="J26" s="2">
        <v>0</v>
      </c>
      <c r="K26" s="14">
        <f t="shared" si="0"/>
        <v>0.005555555555555536</v>
      </c>
    </row>
    <row r="27" spans="1:11" ht="15.75">
      <c r="A27" s="1">
        <v>0.576388888888889</v>
      </c>
      <c r="B27" s="2">
        <v>25</v>
      </c>
      <c r="C27" s="2">
        <v>3396</v>
      </c>
      <c r="D27" s="2">
        <v>3161</v>
      </c>
      <c r="E27" s="2">
        <v>1246</v>
      </c>
      <c r="F27" s="2">
        <v>1310</v>
      </c>
      <c r="G27" s="2">
        <v>2185</v>
      </c>
      <c r="H27" s="2">
        <v>1114</v>
      </c>
      <c r="I27" s="2">
        <v>4</v>
      </c>
      <c r="J27" s="2">
        <v>8</v>
      </c>
      <c r="K27" s="14">
        <f t="shared" si="0"/>
        <v>0.005555555555555647</v>
      </c>
    </row>
    <row r="28" spans="1:11" ht="15.75">
      <c r="A28" s="1">
        <v>0.5826388888888888</v>
      </c>
      <c r="B28" s="2">
        <v>26</v>
      </c>
      <c r="C28" s="2">
        <v>1503</v>
      </c>
      <c r="D28" s="2">
        <v>1535</v>
      </c>
      <c r="E28" s="2">
        <v>2386</v>
      </c>
      <c r="F28" s="2">
        <v>1334</v>
      </c>
      <c r="G28" s="2">
        <v>2505</v>
      </c>
      <c r="H28" s="2">
        <v>2609</v>
      </c>
      <c r="I28" s="2">
        <v>0</v>
      </c>
      <c r="J28" s="2">
        <v>2</v>
      </c>
      <c r="K28" s="14">
        <f t="shared" si="0"/>
        <v>0.006249999999999867</v>
      </c>
    </row>
    <row r="29" spans="1:11" ht="15.75">
      <c r="A29" s="1">
        <v>0.5861111111111111</v>
      </c>
      <c r="B29" s="2">
        <v>27</v>
      </c>
      <c r="C29" s="2">
        <v>1565</v>
      </c>
      <c r="D29" s="2">
        <v>1219</v>
      </c>
      <c r="E29" s="2">
        <v>1114</v>
      </c>
      <c r="F29" s="2">
        <v>843</v>
      </c>
      <c r="G29" s="2">
        <v>1310</v>
      </c>
      <c r="H29" s="2">
        <v>2625</v>
      </c>
      <c r="I29" s="2">
        <v>7</v>
      </c>
      <c r="J29" s="2">
        <v>3</v>
      </c>
      <c r="K29" s="14">
        <f t="shared" si="0"/>
        <v>0.003472222222222321</v>
      </c>
    </row>
    <row r="30" spans="1:11" ht="15.75">
      <c r="A30" s="1">
        <v>0.5916666666666667</v>
      </c>
      <c r="B30" s="2">
        <v>28</v>
      </c>
      <c r="C30" s="2">
        <v>610</v>
      </c>
      <c r="D30" s="2">
        <v>772</v>
      </c>
      <c r="E30" s="2">
        <v>2200</v>
      </c>
      <c r="F30" s="2">
        <v>3190</v>
      </c>
      <c r="G30" s="2">
        <v>2185</v>
      </c>
      <c r="H30" s="2">
        <v>1075</v>
      </c>
      <c r="I30" s="2">
        <v>6</v>
      </c>
      <c r="J30" s="2">
        <v>1</v>
      </c>
      <c r="K30" s="14">
        <f t="shared" si="0"/>
        <v>0.005555555555555536</v>
      </c>
    </row>
    <row r="31" spans="1:11" ht="15.75">
      <c r="A31" s="1">
        <v>0.5958333333333333</v>
      </c>
      <c r="B31" s="2">
        <v>29</v>
      </c>
      <c r="C31" s="2">
        <v>3161</v>
      </c>
      <c r="D31" s="2">
        <v>1000</v>
      </c>
      <c r="E31" s="2">
        <v>771</v>
      </c>
      <c r="F31" s="2">
        <v>1305</v>
      </c>
      <c r="G31" s="2">
        <v>1246</v>
      </c>
      <c r="H31" s="2">
        <v>296</v>
      </c>
      <c r="I31" s="2">
        <v>5</v>
      </c>
      <c r="J31" s="2">
        <v>6</v>
      </c>
      <c r="K31" s="14">
        <f t="shared" si="0"/>
        <v>0.004166666666666652</v>
      </c>
    </row>
    <row r="32" spans="1:11" ht="15.75">
      <c r="A32" s="1">
        <v>0.6013888888888889</v>
      </c>
      <c r="B32" s="2">
        <v>30</v>
      </c>
      <c r="C32" s="2">
        <v>2702</v>
      </c>
      <c r="D32" s="2">
        <v>3396</v>
      </c>
      <c r="E32" s="2">
        <v>2056</v>
      </c>
      <c r="F32" s="2">
        <v>2361</v>
      </c>
      <c r="G32" s="2">
        <v>854</v>
      </c>
      <c r="H32" s="2">
        <v>781</v>
      </c>
      <c r="I32" s="2">
        <v>9</v>
      </c>
      <c r="J32" s="2">
        <v>1</v>
      </c>
      <c r="K32" s="14">
        <f t="shared" si="0"/>
        <v>0.005555555555555536</v>
      </c>
    </row>
    <row r="33" spans="1:11" ht="15.75">
      <c r="A33" s="1">
        <v>0.6055555555555555</v>
      </c>
      <c r="B33" s="2">
        <v>31</v>
      </c>
      <c r="C33" s="2">
        <v>1503</v>
      </c>
      <c r="D33" s="2">
        <v>1310</v>
      </c>
      <c r="E33" s="2">
        <v>1305</v>
      </c>
      <c r="F33" s="2">
        <v>771</v>
      </c>
      <c r="G33" s="2">
        <v>610</v>
      </c>
      <c r="H33" s="2">
        <v>1246</v>
      </c>
      <c r="I33" s="2">
        <v>7</v>
      </c>
      <c r="J33" s="2">
        <v>0</v>
      </c>
      <c r="K33" s="14">
        <f t="shared" si="0"/>
        <v>0.004166666666666652</v>
      </c>
    </row>
    <row r="34" spans="1:11" ht="15.75">
      <c r="A34" s="1">
        <v>0.6104166666666667</v>
      </c>
      <c r="B34" s="2">
        <v>32</v>
      </c>
      <c r="C34" s="2">
        <v>1000</v>
      </c>
      <c r="D34" s="2">
        <v>2361</v>
      </c>
      <c r="E34" s="2">
        <v>1334</v>
      </c>
      <c r="F34" s="2">
        <v>3190</v>
      </c>
      <c r="G34" s="2">
        <v>2609</v>
      </c>
      <c r="H34" s="2">
        <v>1565</v>
      </c>
      <c r="I34" s="2">
        <v>1</v>
      </c>
      <c r="J34" s="2">
        <v>3</v>
      </c>
      <c r="K34" s="14">
        <f t="shared" si="0"/>
        <v>0.004861111111111205</v>
      </c>
    </row>
    <row r="35" spans="1:11" ht="15.75">
      <c r="A35" s="1">
        <v>0.6145833333333334</v>
      </c>
      <c r="B35" s="2">
        <v>33</v>
      </c>
      <c r="C35" s="2">
        <v>3161</v>
      </c>
      <c r="D35" s="2">
        <v>843</v>
      </c>
      <c r="E35" s="2">
        <v>1219</v>
      </c>
      <c r="F35" s="2">
        <v>854</v>
      </c>
      <c r="G35" s="2">
        <v>772</v>
      </c>
      <c r="H35" s="2">
        <v>2702</v>
      </c>
      <c r="I35" s="2">
        <v>7</v>
      </c>
      <c r="J35" s="2">
        <v>6</v>
      </c>
      <c r="K35" s="14">
        <f t="shared" si="0"/>
        <v>0.004166666666666652</v>
      </c>
    </row>
    <row r="36" spans="1:11" ht="15.75">
      <c r="A36" s="1">
        <v>0.6194444444444445</v>
      </c>
      <c r="B36" s="2">
        <v>34</v>
      </c>
      <c r="C36" s="2">
        <v>781</v>
      </c>
      <c r="D36" s="2">
        <v>3396</v>
      </c>
      <c r="E36" s="2">
        <v>2505</v>
      </c>
      <c r="F36" s="2">
        <v>1075</v>
      </c>
      <c r="G36" s="2">
        <v>1114</v>
      </c>
      <c r="H36" s="2">
        <v>1535</v>
      </c>
      <c r="I36" s="2">
        <v>3</v>
      </c>
      <c r="J36" s="2">
        <v>13</v>
      </c>
      <c r="K36" s="14">
        <f t="shared" si="0"/>
        <v>0.004861111111111094</v>
      </c>
    </row>
    <row r="37" spans="1:11" ht="15.75">
      <c r="A37" s="1">
        <v>0.6277777777777778</v>
      </c>
      <c r="B37" s="2">
        <v>35</v>
      </c>
      <c r="C37" s="2">
        <v>2185</v>
      </c>
      <c r="D37" s="2">
        <v>296</v>
      </c>
      <c r="E37" s="2">
        <v>2200</v>
      </c>
      <c r="F37" s="2">
        <v>2056</v>
      </c>
      <c r="G37" s="2">
        <v>2386</v>
      </c>
      <c r="H37" s="2">
        <v>2625</v>
      </c>
      <c r="I37" s="2">
        <v>3</v>
      </c>
      <c r="J37" s="2">
        <v>8</v>
      </c>
      <c r="K37" s="14">
        <f t="shared" si="0"/>
        <v>0.008333333333333304</v>
      </c>
    </row>
    <row r="38" spans="1:11" ht="15.75">
      <c r="A38" s="1">
        <v>0.6326388888888889</v>
      </c>
      <c r="B38" s="2">
        <v>36</v>
      </c>
      <c r="C38" s="2">
        <v>2361</v>
      </c>
      <c r="D38" s="2">
        <v>1114</v>
      </c>
      <c r="E38" s="2">
        <v>1246</v>
      </c>
      <c r="F38" s="2">
        <v>772</v>
      </c>
      <c r="G38" s="2">
        <v>771</v>
      </c>
      <c r="H38" s="2">
        <v>2505</v>
      </c>
      <c r="I38" s="2">
        <v>12</v>
      </c>
      <c r="J38" s="2">
        <v>2</v>
      </c>
      <c r="K38" s="14">
        <f t="shared" si="0"/>
        <v>0.004861111111111094</v>
      </c>
    </row>
    <row r="39" spans="1:11" ht="15.75">
      <c r="A39" s="1">
        <v>0.638888888888889</v>
      </c>
      <c r="B39" s="2">
        <v>37</v>
      </c>
      <c r="C39" s="2">
        <v>296</v>
      </c>
      <c r="D39" s="2">
        <v>2609</v>
      </c>
      <c r="E39" s="2">
        <v>610</v>
      </c>
      <c r="F39" s="2">
        <v>2185</v>
      </c>
      <c r="G39" s="2">
        <v>2386</v>
      </c>
      <c r="H39" s="2">
        <v>3396</v>
      </c>
      <c r="I39" s="2">
        <v>1</v>
      </c>
      <c r="J39" s="2">
        <v>4</v>
      </c>
      <c r="K39" s="14">
        <f t="shared" si="0"/>
        <v>0.006250000000000089</v>
      </c>
    </row>
    <row r="40" spans="1:11" ht="15.75">
      <c r="A40" s="1">
        <v>0.64375</v>
      </c>
      <c r="B40" s="2">
        <v>38</v>
      </c>
      <c r="C40" s="2">
        <v>1219</v>
      </c>
      <c r="D40" s="2">
        <v>854</v>
      </c>
      <c r="E40" s="2">
        <v>1000</v>
      </c>
      <c r="F40" s="2">
        <v>1305</v>
      </c>
      <c r="G40" s="2">
        <v>1565</v>
      </c>
      <c r="H40" s="2">
        <v>3161</v>
      </c>
      <c r="I40" s="2">
        <v>5</v>
      </c>
      <c r="J40" s="2">
        <v>7</v>
      </c>
      <c r="K40" s="14">
        <f t="shared" si="0"/>
        <v>0.004861111111111094</v>
      </c>
    </row>
    <row r="41" spans="1:11" ht="15.75">
      <c r="A41" s="1">
        <v>0.6479166666666667</v>
      </c>
      <c r="B41" s="2">
        <v>39</v>
      </c>
      <c r="C41" s="2">
        <v>1334</v>
      </c>
      <c r="D41" s="2">
        <v>1310</v>
      </c>
      <c r="E41" s="2">
        <v>1075</v>
      </c>
      <c r="F41" s="2">
        <v>2625</v>
      </c>
      <c r="G41" s="2">
        <v>3190</v>
      </c>
      <c r="H41" s="2">
        <v>2200</v>
      </c>
      <c r="I41" s="2">
        <v>4</v>
      </c>
      <c r="J41" s="2">
        <v>6</v>
      </c>
      <c r="K41" s="14">
        <f t="shared" si="0"/>
        <v>0.004166666666666652</v>
      </c>
    </row>
    <row r="42" spans="1:12" ht="15.75">
      <c r="A42" s="1">
        <v>0.6520833333333333</v>
      </c>
      <c r="B42" s="2">
        <v>40</v>
      </c>
      <c r="C42" s="2">
        <v>781</v>
      </c>
      <c r="D42" s="2">
        <v>1535</v>
      </c>
      <c r="E42" s="2">
        <v>2056</v>
      </c>
      <c r="F42" s="2">
        <v>1503</v>
      </c>
      <c r="G42" s="2">
        <v>2702</v>
      </c>
      <c r="H42" s="2">
        <v>843</v>
      </c>
      <c r="I42" s="2">
        <v>12</v>
      </c>
      <c r="J42" s="2">
        <v>9</v>
      </c>
      <c r="K42" s="14">
        <f t="shared" si="0"/>
        <v>0.004166666666666652</v>
      </c>
      <c r="L42" s="14">
        <f>(SUM(K22:K42))/(42-21)</f>
        <v>0.00509259259259259</v>
      </c>
    </row>
    <row r="43" spans="1:12" ht="15.75">
      <c r="A43" s="1">
        <v>0.3888888888888889</v>
      </c>
      <c r="B43" s="2">
        <v>41</v>
      </c>
      <c r="C43" s="2">
        <v>296</v>
      </c>
      <c r="D43" s="2">
        <v>2361</v>
      </c>
      <c r="E43" s="2">
        <v>2505</v>
      </c>
      <c r="F43" s="2">
        <v>1565</v>
      </c>
      <c r="G43" s="2">
        <v>2200</v>
      </c>
      <c r="H43" s="2">
        <v>1075</v>
      </c>
      <c r="I43" s="2">
        <v>0</v>
      </c>
      <c r="J43" s="2">
        <v>1</v>
      </c>
      <c r="L43" t="s">
        <v>40</v>
      </c>
    </row>
    <row r="44" spans="1:11" ht="15.75">
      <c r="A44" s="1">
        <v>0.39375</v>
      </c>
      <c r="B44" s="2">
        <v>42</v>
      </c>
      <c r="C44" s="2">
        <v>2625</v>
      </c>
      <c r="D44" s="2">
        <v>1246</v>
      </c>
      <c r="E44" s="2">
        <v>1219</v>
      </c>
      <c r="F44" s="2">
        <v>1334</v>
      </c>
      <c r="G44" s="2">
        <v>771</v>
      </c>
      <c r="H44" s="2">
        <v>781</v>
      </c>
      <c r="I44" s="2">
        <v>1</v>
      </c>
      <c r="J44" s="2">
        <v>3</v>
      </c>
      <c r="K44" s="14">
        <f t="shared" si="0"/>
        <v>0.004861111111111094</v>
      </c>
    </row>
    <row r="45" spans="1:11" ht="15.75">
      <c r="A45" s="1">
        <v>0.3979166666666667</v>
      </c>
      <c r="B45" s="2">
        <v>43</v>
      </c>
      <c r="C45" s="2">
        <v>3190</v>
      </c>
      <c r="D45" s="2">
        <v>2386</v>
      </c>
      <c r="E45" s="2">
        <v>843</v>
      </c>
      <c r="F45" s="2">
        <v>1305</v>
      </c>
      <c r="G45" s="2">
        <v>772</v>
      </c>
      <c r="H45" s="2">
        <v>3396</v>
      </c>
      <c r="I45" s="2">
        <v>7</v>
      </c>
      <c r="J45" s="2">
        <v>8</v>
      </c>
      <c r="K45" s="14">
        <f t="shared" si="0"/>
        <v>0.004166666666666707</v>
      </c>
    </row>
    <row r="46" spans="1:11" ht="15.75">
      <c r="A46" s="1">
        <v>0.4048611111111111</v>
      </c>
      <c r="B46" s="2">
        <v>44</v>
      </c>
      <c r="C46" s="2">
        <v>610</v>
      </c>
      <c r="D46" s="2">
        <v>2056</v>
      </c>
      <c r="E46" s="2">
        <v>854</v>
      </c>
      <c r="F46" s="2">
        <v>3161</v>
      </c>
      <c r="G46" s="2">
        <v>1114</v>
      </c>
      <c r="H46" s="2">
        <v>1503</v>
      </c>
      <c r="I46" s="2">
        <v>12</v>
      </c>
      <c r="J46" s="2">
        <v>15</v>
      </c>
      <c r="K46" s="14">
        <f t="shared" si="0"/>
        <v>0.00694444444444442</v>
      </c>
    </row>
    <row r="47" spans="1:11" ht="15.75">
      <c r="A47" s="1">
        <v>0.4083333333333334</v>
      </c>
      <c r="B47" s="2">
        <v>45</v>
      </c>
      <c r="C47" s="2">
        <v>2185</v>
      </c>
      <c r="D47" s="2">
        <v>1535</v>
      </c>
      <c r="E47" s="2">
        <v>2702</v>
      </c>
      <c r="F47" s="2">
        <v>2609</v>
      </c>
      <c r="G47" s="2">
        <v>1310</v>
      </c>
      <c r="H47" s="2">
        <v>1000</v>
      </c>
      <c r="I47" s="2">
        <v>4</v>
      </c>
      <c r="J47" s="2">
        <v>11</v>
      </c>
      <c r="K47" s="14">
        <f t="shared" si="0"/>
        <v>0.0034722222222222654</v>
      </c>
    </row>
    <row r="48" spans="1:11" ht="15.75">
      <c r="A48" s="1">
        <v>0.4138888888888889</v>
      </c>
      <c r="B48" s="2">
        <v>46</v>
      </c>
      <c r="C48" s="2">
        <v>1334</v>
      </c>
      <c r="D48" s="2">
        <v>1114</v>
      </c>
      <c r="E48" s="2">
        <v>3396</v>
      </c>
      <c r="F48" s="2">
        <v>1503</v>
      </c>
      <c r="G48" s="2">
        <v>2056</v>
      </c>
      <c r="H48" s="2">
        <v>2361</v>
      </c>
      <c r="I48" s="2">
        <v>16</v>
      </c>
      <c r="J48" s="2">
        <v>11</v>
      </c>
      <c r="K48" s="14">
        <f t="shared" si="0"/>
        <v>0.005555555555555536</v>
      </c>
    </row>
    <row r="49" spans="1:11" ht="15.75">
      <c r="A49" s="1">
        <v>0.4201388888888889</v>
      </c>
      <c r="B49" s="2">
        <v>47</v>
      </c>
      <c r="C49" s="2">
        <v>3190</v>
      </c>
      <c r="D49" s="2">
        <v>1246</v>
      </c>
      <c r="E49" s="2">
        <v>2702</v>
      </c>
      <c r="F49" s="2">
        <v>1565</v>
      </c>
      <c r="G49" s="2">
        <v>1535</v>
      </c>
      <c r="H49" s="2">
        <v>610</v>
      </c>
      <c r="I49" s="2">
        <v>1</v>
      </c>
      <c r="J49" s="2">
        <v>4</v>
      </c>
      <c r="K49" s="14">
        <f t="shared" si="0"/>
        <v>0.006249999999999978</v>
      </c>
    </row>
    <row r="50" spans="1:11" ht="15.75">
      <c r="A50" s="1">
        <v>0.4236111111111111</v>
      </c>
      <c r="B50" s="2">
        <v>48</v>
      </c>
      <c r="C50" s="2">
        <v>1000</v>
      </c>
      <c r="D50" s="2">
        <v>843</v>
      </c>
      <c r="E50" s="2">
        <v>2185</v>
      </c>
      <c r="F50" s="2">
        <v>296</v>
      </c>
      <c r="G50" s="2">
        <v>771</v>
      </c>
      <c r="H50" s="2">
        <v>1310</v>
      </c>
      <c r="I50" s="2">
        <v>0</v>
      </c>
      <c r="J50" s="2">
        <v>1</v>
      </c>
      <c r="K50" s="14">
        <f t="shared" si="0"/>
        <v>0.00347222222222221</v>
      </c>
    </row>
    <row r="51" spans="1:11" ht="15.75">
      <c r="A51" s="1">
        <v>0.4291666666666667</v>
      </c>
      <c r="B51" s="2">
        <v>49</v>
      </c>
      <c r="C51" s="2">
        <v>1305</v>
      </c>
      <c r="D51" s="2">
        <v>1075</v>
      </c>
      <c r="E51" s="2">
        <v>2625</v>
      </c>
      <c r="F51" s="2">
        <v>3161</v>
      </c>
      <c r="G51" s="2">
        <v>2609</v>
      </c>
      <c r="H51" s="2">
        <v>2386</v>
      </c>
      <c r="I51" s="2">
        <v>2</v>
      </c>
      <c r="J51" s="2">
        <v>1</v>
      </c>
      <c r="K51" s="14">
        <f t="shared" si="0"/>
        <v>0.005555555555555591</v>
      </c>
    </row>
    <row r="52" spans="1:11" ht="15.75">
      <c r="A52" s="1">
        <v>0.4381944444444445</v>
      </c>
      <c r="B52" s="2">
        <v>50</v>
      </c>
      <c r="C52" s="2">
        <v>1219</v>
      </c>
      <c r="D52" s="2">
        <v>772</v>
      </c>
      <c r="E52" s="2">
        <v>781</v>
      </c>
      <c r="F52" s="2">
        <v>2200</v>
      </c>
      <c r="G52" s="2">
        <v>854</v>
      </c>
      <c r="H52" s="2">
        <v>2505</v>
      </c>
      <c r="I52" s="2">
        <v>3</v>
      </c>
      <c r="J52" s="2">
        <v>1</v>
      </c>
      <c r="K52" s="14">
        <f t="shared" si="0"/>
        <v>0.009027777777777801</v>
      </c>
    </row>
    <row r="53" spans="1:11" ht="15.75">
      <c r="A53" s="1">
        <v>0.4451388888888889</v>
      </c>
      <c r="B53" s="2">
        <v>51</v>
      </c>
      <c r="C53" s="2">
        <v>771</v>
      </c>
      <c r="D53" s="2">
        <v>1114</v>
      </c>
      <c r="E53" s="2">
        <v>2056</v>
      </c>
      <c r="F53" s="2">
        <v>1075</v>
      </c>
      <c r="G53" s="2">
        <v>2609</v>
      </c>
      <c r="H53" s="2">
        <v>843</v>
      </c>
      <c r="I53" s="2">
        <v>24</v>
      </c>
      <c r="J53" s="2">
        <v>0</v>
      </c>
      <c r="K53" s="14">
        <f t="shared" si="0"/>
        <v>0.00694444444444442</v>
      </c>
    </row>
    <row r="54" spans="1:11" ht="15.75">
      <c r="A54" s="1">
        <v>0.45</v>
      </c>
      <c r="B54" s="2">
        <v>52</v>
      </c>
      <c r="C54" s="2">
        <v>2702</v>
      </c>
      <c r="D54" s="2">
        <v>1219</v>
      </c>
      <c r="E54" s="2">
        <v>610</v>
      </c>
      <c r="F54" s="2">
        <v>1246</v>
      </c>
      <c r="G54" s="2">
        <v>2386</v>
      </c>
      <c r="H54" s="2">
        <v>1000</v>
      </c>
      <c r="I54" s="2">
        <v>10</v>
      </c>
      <c r="J54" s="2">
        <v>2</v>
      </c>
      <c r="K54" s="14">
        <f t="shared" si="0"/>
        <v>0.004861111111111094</v>
      </c>
    </row>
    <row r="55" spans="1:11" ht="15.75">
      <c r="A55" s="1">
        <v>0.45555555555555555</v>
      </c>
      <c r="B55" s="2">
        <v>53</v>
      </c>
      <c r="C55" s="2">
        <v>1565</v>
      </c>
      <c r="D55" s="2">
        <v>781</v>
      </c>
      <c r="E55" s="2">
        <v>296</v>
      </c>
      <c r="F55" s="2">
        <v>2361</v>
      </c>
      <c r="G55" s="2">
        <v>2625</v>
      </c>
      <c r="H55" s="2">
        <v>3161</v>
      </c>
      <c r="I55" s="2">
        <v>5</v>
      </c>
      <c r="J55" s="2">
        <v>4</v>
      </c>
      <c r="K55" s="14">
        <f t="shared" si="0"/>
        <v>0.005555555555555536</v>
      </c>
    </row>
    <row r="56" spans="1:11" ht="15.75">
      <c r="A56" s="1">
        <v>0.46319444444444446</v>
      </c>
      <c r="B56" s="2">
        <v>54</v>
      </c>
      <c r="C56" s="2">
        <v>1310</v>
      </c>
      <c r="D56" s="2">
        <v>854</v>
      </c>
      <c r="E56" s="2">
        <v>3190</v>
      </c>
      <c r="F56" s="2">
        <v>3396</v>
      </c>
      <c r="G56" s="2">
        <v>1503</v>
      </c>
      <c r="H56" s="2">
        <v>2200</v>
      </c>
      <c r="I56" s="2">
        <v>8</v>
      </c>
      <c r="J56" s="2">
        <v>11</v>
      </c>
      <c r="K56" s="14">
        <f t="shared" si="0"/>
        <v>0.007638888888888917</v>
      </c>
    </row>
    <row r="57" spans="1:12" ht="15.75">
      <c r="A57" s="1">
        <v>0.4701388888888889</v>
      </c>
      <c r="B57" s="2">
        <v>55</v>
      </c>
      <c r="C57" s="2">
        <v>2185</v>
      </c>
      <c r="D57" s="2">
        <v>2505</v>
      </c>
      <c r="E57" s="2">
        <v>1305</v>
      </c>
      <c r="F57" s="2">
        <v>1535</v>
      </c>
      <c r="G57" s="2">
        <v>772</v>
      </c>
      <c r="H57" s="2">
        <v>1334</v>
      </c>
      <c r="I57" s="2">
        <v>3</v>
      </c>
      <c r="J57" s="2">
        <v>0</v>
      </c>
      <c r="K57" s="14">
        <f t="shared" si="0"/>
        <v>0.00694444444444442</v>
      </c>
      <c r="L57" s="14">
        <f>(SUM(K44:K57))/(57-43)</f>
        <v>0.005803571428571428</v>
      </c>
    </row>
    <row r="58" spans="1:12" ht="15.75">
      <c r="A58" s="1"/>
      <c r="B58" s="2"/>
      <c r="C58" s="2"/>
      <c r="D58" s="2"/>
      <c r="E58" s="2"/>
      <c r="F58" s="2"/>
      <c r="G58" t="s">
        <v>128</v>
      </c>
      <c r="I58">
        <f>SUM(I3:I57)</f>
        <v>276</v>
      </c>
      <c r="J58">
        <f>SUM(J3:J57)</f>
        <v>270</v>
      </c>
      <c r="K58" s="14"/>
      <c r="L58" s="14">
        <f>(SUM(K3:K57))/(57-2-3)</f>
        <v>0.005261752136752136</v>
      </c>
    </row>
    <row r="59" spans="1:10" ht="15.75">
      <c r="A59" s="5"/>
      <c r="G59" t="s">
        <v>129</v>
      </c>
      <c r="J59">
        <f>(I58+J58)/(57-2)/2</f>
        <v>4.963636363636364</v>
      </c>
    </row>
    <row r="60" spans="1:11" ht="15.75" customHeight="1">
      <c r="A60" s="117" t="s">
        <v>3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</row>
    <row r="61" spans="1:11" ht="31.5">
      <c r="A61" s="3" t="s">
        <v>4</v>
      </c>
      <c r="B61" s="3" t="s">
        <v>5</v>
      </c>
      <c r="C61" s="3" t="s">
        <v>6</v>
      </c>
      <c r="D61" s="3" t="s">
        <v>7</v>
      </c>
      <c r="E61" s="3" t="s">
        <v>8</v>
      </c>
      <c r="F61" s="3" t="s">
        <v>9</v>
      </c>
      <c r="G61" s="3" t="s">
        <v>10</v>
      </c>
      <c r="H61" s="3" t="s">
        <v>11</v>
      </c>
      <c r="I61" s="3" t="s">
        <v>12</v>
      </c>
      <c r="J61" s="3" t="s">
        <v>13</v>
      </c>
      <c r="K61" s="3" t="s">
        <v>14</v>
      </c>
    </row>
    <row r="62" spans="1:11" ht="15.75">
      <c r="A62" s="1">
        <v>0.5590277777777778</v>
      </c>
      <c r="B62" s="4" t="s">
        <v>15</v>
      </c>
      <c r="C62" s="2">
        <v>1</v>
      </c>
      <c r="D62" s="2">
        <v>296</v>
      </c>
      <c r="E62" s="2">
        <v>2056</v>
      </c>
      <c r="F62" s="2">
        <v>1114</v>
      </c>
      <c r="G62" s="2">
        <v>1219</v>
      </c>
      <c r="H62" s="2">
        <v>2625</v>
      </c>
      <c r="I62" s="2">
        <v>2200</v>
      </c>
      <c r="J62" s="2">
        <v>13</v>
      </c>
      <c r="K62" s="2">
        <v>1</v>
      </c>
    </row>
    <row r="63" spans="1:11" ht="15.75">
      <c r="A63" s="1">
        <v>0.5645833333333333</v>
      </c>
      <c r="B63" s="4" t="s">
        <v>16</v>
      </c>
      <c r="C63" s="2">
        <v>2</v>
      </c>
      <c r="D63" s="2">
        <v>1535</v>
      </c>
      <c r="E63" s="2">
        <v>3161</v>
      </c>
      <c r="F63" s="2">
        <v>610</v>
      </c>
      <c r="G63" s="2">
        <v>843</v>
      </c>
      <c r="H63" s="2">
        <v>781</v>
      </c>
      <c r="I63" s="2">
        <v>2702</v>
      </c>
      <c r="J63" s="2">
        <v>2</v>
      </c>
      <c r="K63" s="2">
        <v>8</v>
      </c>
    </row>
    <row r="64" spans="1:11" ht="15.75">
      <c r="A64" s="1">
        <v>0.5743055555555555</v>
      </c>
      <c r="B64" s="4" t="s">
        <v>17</v>
      </c>
      <c r="C64" s="2">
        <v>3</v>
      </c>
      <c r="D64" s="2">
        <v>1503</v>
      </c>
      <c r="E64" s="2">
        <v>3396</v>
      </c>
      <c r="F64" s="2">
        <v>771</v>
      </c>
      <c r="G64" s="2">
        <v>2386</v>
      </c>
      <c r="H64" s="2">
        <v>2505</v>
      </c>
      <c r="I64" s="2">
        <v>1565</v>
      </c>
      <c r="J64" s="2">
        <v>6</v>
      </c>
      <c r="K64" s="2">
        <v>0</v>
      </c>
    </row>
    <row r="65" spans="1:11" ht="15.75">
      <c r="A65" s="1">
        <v>0.5791666666666667</v>
      </c>
      <c r="B65" s="4" t="s">
        <v>18</v>
      </c>
      <c r="C65" s="2">
        <v>4</v>
      </c>
      <c r="D65" s="2">
        <v>1305</v>
      </c>
      <c r="E65" s="2">
        <v>3190</v>
      </c>
      <c r="F65" s="2">
        <v>1310</v>
      </c>
      <c r="G65" s="2">
        <v>1000</v>
      </c>
      <c r="H65" s="2">
        <v>1075</v>
      </c>
      <c r="I65" s="2">
        <v>2609</v>
      </c>
      <c r="J65" s="2">
        <v>7</v>
      </c>
      <c r="K65" s="2">
        <v>3</v>
      </c>
    </row>
    <row r="66" spans="1:11" ht="15.75">
      <c r="A66" s="1">
        <v>0.5861111111111111</v>
      </c>
      <c r="B66" s="4" t="s">
        <v>19</v>
      </c>
      <c r="C66" s="2">
        <v>5</v>
      </c>
      <c r="D66" s="2">
        <v>296</v>
      </c>
      <c r="E66" s="2">
        <v>2056</v>
      </c>
      <c r="F66" s="2">
        <v>1114</v>
      </c>
      <c r="G66" s="2">
        <v>2200</v>
      </c>
      <c r="H66" s="2">
        <v>2625</v>
      </c>
      <c r="I66" s="2">
        <v>1219</v>
      </c>
      <c r="J66" s="2">
        <v>20</v>
      </c>
      <c r="K66" s="2">
        <v>2</v>
      </c>
    </row>
    <row r="67" spans="1:11" ht="15.75">
      <c r="A67" s="1">
        <v>0.5923611111111111</v>
      </c>
      <c r="B67" s="4" t="s">
        <v>20</v>
      </c>
      <c r="C67" s="2">
        <v>6</v>
      </c>
      <c r="D67" s="2">
        <v>610</v>
      </c>
      <c r="E67" s="2">
        <v>1535</v>
      </c>
      <c r="F67" s="2">
        <v>3161</v>
      </c>
      <c r="G67" s="2">
        <v>843</v>
      </c>
      <c r="H67" s="2">
        <v>2702</v>
      </c>
      <c r="I67" s="2">
        <v>781</v>
      </c>
      <c r="J67" s="2">
        <v>0</v>
      </c>
      <c r="K67" s="2">
        <v>4</v>
      </c>
    </row>
    <row r="68" spans="1:11" ht="15.75">
      <c r="A68" s="1">
        <v>0.5979166666666667</v>
      </c>
      <c r="B68" s="4" t="s">
        <v>21</v>
      </c>
      <c r="C68" s="2">
        <v>7</v>
      </c>
      <c r="D68" s="2">
        <v>1503</v>
      </c>
      <c r="E68" s="2">
        <v>771</v>
      </c>
      <c r="F68" s="2">
        <v>3396</v>
      </c>
      <c r="G68" s="2">
        <v>2505</v>
      </c>
      <c r="H68" s="2">
        <v>1565</v>
      </c>
      <c r="I68" s="2">
        <v>2386</v>
      </c>
      <c r="J68" s="2">
        <v>2</v>
      </c>
      <c r="K68" s="2">
        <v>1</v>
      </c>
    </row>
    <row r="69" spans="1:11" ht="15.75">
      <c r="A69" s="1">
        <v>0.6034722222222222</v>
      </c>
      <c r="B69" s="4" t="s">
        <v>22</v>
      </c>
      <c r="C69" s="2">
        <v>8</v>
      </c>
      <c r="D69" s="2">
        <v>1305</v>
      </c>
      <c r="E69" s="2">
        <v>3190</v>
      </c>
      <c r="F69" s="2">
        <v>1310</v>
      </c>
      <c r="G69" s="2">
        <v>1000</v>
      </c>
      <c r="H69" s="2">
        <v>2609</v>
      </c>
      <c r="I69" s="2">
        <v>1075</v>
      </c>
      <c r="J69" s="2">
        <v>8</v>
      </c>
      <c r="K69" s="2">
        <v>5</v>
      </c>
    </row>
    <row r="70" spans="1:11" ht="15.75">
      <c r="A70" s="1">
        <v>0.611111111111111</v>
      </c>
      <c r="B70" s="4" t="s">
        <v>24</v>
      </c>
      <c r="C70" s="2">
        <v>13</v>
      </c>
      <c r="D70" s="2">
        <v>1114</v>
      </c>
      <c r="E70" s="2">
        <v>2056</v>
      </c>
      <c r="F70" s="2">
        <v>296</v>
      </c>
      <c r="G70" s="2">
        <v>843</v>
      </c>
      <c r="H70" s="2">
        <v>781</v>
      </c>
      <c r="I70" s="2">
        <v>2702</v>
      </c>
      <c r="J70" s="2">
        <v>17</v>
      </c>
      <c r="K70" s="2">
        <v>5</v>
      </c>
    </row>
    <row r="71" spans="1:11" ht="15.75">
      <c r="A71" s="1">
        <v>0.6152777777777778</v>
      </c>
      <c r="B71" s="4" t="s">
        <v>25</v>
      </c>
      <c r="C71" s="2">
        <v>14</v>
      </c>
      <c r="D71" s="2">
        <v>1503</v>
      </c>
      <c r="E71" s="2">
        <v>771</v>
      </c>
      <c r="F71" s="2">
        <v>3396</v>
      </c>
      <c r="G71" s="2">
        <v>3190</v>
      </c>
      <c r="H71" s="2">
        <v>1310</v>
      </c>
      <c r="I71" s="2">
        <v>1305</v>
      </c>
      <c r="J71" s="2">
        <v>7</v>
      </c>
      <c r="K71" s="2">
        <v>8</v>
      </c>
    </row>
    <row r="72" spans="1:11" ht="15.75">
      <c r="A72" s="1">
        <v>0.625</v>
      </c>
      <c r="B72" s="4" t="s">
        <v>26</v>
      </c>
      <c r="C72" s="2">
        <v>15</v>
      </c>
      <c r="D72" s="2">
        <v>1114</v>
      </c>
      <c r="E72" s="2">
        <v>296</v>
      </c>
      <c r="F72" s="2">
        <v>2056</v>
      </c>
      <c r="G72" s="2">
        <v>781</v>
      </c>
      <c r="H72" s="2">
        <v>843</v>
      </c>
      <c r="I72" s="2">
        <v>2702</v>
      </c>
      <c r="J72" s="2">
        <v>11</v>
      </c>
      <c r="K72" s="2">
        <v>3</v>
      </c>
    </row>
    <row r="73" spans="1:11" ht="15.75">
      <c r="A73" s="1">
        <v>0.6298611111111111</v>
      </c>
      <c r="B73" s="4" t="s">
        <v>27</v>
      </c>
      <c r="C73" s="2">
        <v>16</v>
      </c>
      <c r="D73" s="2">
        <v>1503</v>
      </c>
      <c r="E73" s="2">
        <v>3396</v>
      </c>
      <c r="F73" s="2">
        <v>771</v>
      </c>
      <c r="G73" s="2">
        <v>1305</v>
      </c>
      <c r="H73" s="2">
        <v>3190</v>
      </c>
      <c r="I73" s="2">
        <v>1310</v>
      </c>
      <c r="J73" s="2">
        <v>2</v>
      </c>
      <c r="K73" s="2">
        <v>5</v>
      </c>
    </row>
    <row r="74" spans="1:11" ht="15.75">
      <c r="A74" s="1">
        <v>0.6465277777777778</v>
      </c>
      <c r="B74" s="4" t="s">
        <v>29</v>
      </c>
      <c r="C74" s="2">
        <v>19</v>
      </c>
      <c r="D74" s="2">
        <v>296</v>
      </c>
      <c r="E74" s="2">
        <v>2056</v>
      </c>
      <c r="F74" s="2">
        <v>1114</v>
      </c>
      <c r="G74" s="2">
        <v>1310</v>
      </c>
      <c r="H74" s="2">
        <v>3190</v>
      </c>
      <c r="I74" s="2">
        <v>1305</v>
      </c>
      <c r="J74" s="2">
        <v>16</v>
      </c>
      <c r="K74" s="2">
        <v>8</v>
      </c>
    </row>
    <row r="75" spans="1:11" ht="15.75">
      <c r="A75" s="1">
        <v>0.6583333333333333</v>
      </c>
      <c r="B75" s="4" t="s">
        <v>30</v>
      </c>
      <c r="C75" s="2">
        <v>20</v>
      </c>
      <c r="D75" s="2">
        <v>1114</v>
      </c>
      <c r="E75" s="2">
        <v>2056</v>
      </c>
      <c r="F75" s="2">
        <v>296</v>
      </c>
      <c r="G75" s="2">
        <v>1305</v>
      </c>
      <c r="H75" s="2">
        <v>3190</v>
      </c>
      <c r="I75" s="2">
        <v>1310</v>
      </c>
      <c r="J75" s="2">
        <v>7</v>
      </c>
      <c r="K75" s="2">
        <v>4</v>
      </c>
    </row>
    <row r="76" spans="8:11" ht="15.75">
      <c r="H76" t="s">
        <v>128</v>
      </c>
      <c r="J76">
        <f>SUM(J62:J75)</f>
        <v>118</v>
      </c>
      <c r="K76" s="32">
        <f>SUM(K62:K75)</f>
        <v>57</v>
      </c>
    </row>
    <row r="77" spans="8:11" ht="15.75">
      <c r="H77" t="s">
        <v>129</v>
      </c>
      <c r="K77">
        <f>(J76+K76)/(75-61)/2</f>
        <v>6.25</v>
      </c>
    </row>
  </sheetData>
  <sheetProtection/>
  <mergeCells count="2">
    <mergeCell ref="A1:J1"/>
    <mergeCell ref="A60:K60"/>
  </mergeCells>
  <printOptions/>
  <pageMargins left="0.7" right="0.7" top="0.75" bottom="0.75" header="0.3" footer="0.3"/>
  <pageSetup horizontalDpi="600" verticalDpi="6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20"/>
  <sheetViews>
    <sheetView zoomScalePageLayoutView="0" workbookViewId="0" topLeftCell="A87">
      <selection activeCell="K101" sqref="K101"/>
    </sheetView>
  </sheetViews>
  <sheetFormatPr defaultColWidth="8.875" defaultRowHeight="15.75"/>
  <sheetData>
    <row r="1" spans="1:10" ht="15.75" customHeight="1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1" ht="31.5">
      <c r="A2" s="3" t="s">
        <v>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11" t="s">
        <v>39</v>
      </c>
    </row>
    <row r="3" spans="1:12" ht="15.75">
      <c r="A3" s="1">
        <v>0.38958333333333334</v>
      </c>
      <c r="B3" s="2">
        <v>1</v>
      </c>
      <c r="C3" s="2">
        <v>1388</v>
      </c>
      <c r="D3" s="2">
        <v>3120</v>
      </c>
      <c r="E3" s="2">
        <v>1148</v>
      </c>
      <c r="F3" s="2">
        <v>2174</v>
      </c>
      <c r="G3" s="2">
        <v>2576</v>
      </c>
      <c r="H3" s="2">
        <v>2339</v>
      </c>
      <c r="I3" s="2">
        <v>6</v>
      </c>
      <c r="J3" s="2">
        <v>1</v>
      </c>
      <c r="L3" t="s">
        <v>41</v>
      </c>
    </row>
    <row r="4" spans="1:11" ht="15.75">
      <c r="A4" s="1">
        <v>0.39444444444444443</v>
      </c>
      <c r="B4" s="2">
        <v>2</v>
      </c>
      <c r="C4" s="2">
        <v>1160</v>
      </c>
      <c r="D4" s="2">
        <v>3271</v>
      </c>
      <c r="E4" s="2">
        <v>599</v>
      </c>
      <c r="F4" s="2">
        <v>1138</v>
      </c>
      <c r="G4" s="2">
        <v>702</v>
      </c>
      <c r="H4" s="2">
        <v>597</v>
      </c>
      <c r="I4" s="2">
        <v>2</v>
      </c>
      <c r="J4" s="2">
        <v>0</v>
      </c>
      <c r="K4" s="14">
        <f aca="true" t="shared" si="0" ref="K4:K67">A4-A3</f>
        <v>0.004861111111111094</v>
      </c>
    </row>
    <row r="5" spans="1:11" ht="15.75">
      <c r="A5" s="1">
        <v>0.3986111111111111</v>
      </c>
      <c r="B5" s="2">
        <v>3</v>
      </c>
      <c r="C5" s="2">
        <v>687</v>
      </c>
      <c r="D5" s="2">
        <v>207</v>
      </c>
      <c r="E5" s="2">
        <v>980</v>
      </c>
      <c r="F5" s="2">
        <v>1717</v>
      </c>
      <c r="G5" s="2">
        <v>190</v>
      </c>
      <c r="H5" s="2">
        <v>2404</v>
      </c>
      <c r="I5" s="2">
        <v>3</v>
      </c>
      <c r="J5" s="2">
        <v>7</v>
      </c>
      <c r="K5" s="14">
        <f t="shared" si="0"/>
        <v>0.004166666666666652</v>
      </c>
    </row>
    <row r="6" spans="1:11" ht="15.75">
      <c r="A6" s="1">
        <v>0.40347222222222223</v>
      </c>
      <c r="B6" s="2">
        <v>4</v>
      </c>
      <c r="C6" s="2">
        <v>1047</v>
      </c>
      <c r="D6" s="2">
        <v>2584</v>
      </c>
      <c r="E6" s="2">
        <v>1692</v>
      </c>
      <c r="F6" s="2">
        <v>1452</v>
      </c>
      <c r="G6" s="2">
        <v>2637</v>
      </c>
      <c r="H6" s="2">
        <v>2496</v>
      </c>
      <c r="I6" s="2">
        <v>0</v>
      </c>
      <c r="J6" s="2">
        <v>6</v>
      </c>
      <c r="K6" s="14">
        <f t="shared" si="0"/>
        <v>0.004861111111111149</v>
      </c>
    </row>
    <row r="7" spans="1:11" ht="15.75">
      <c r="A7" s="1">
        <v>0.4083333333333334</v>
      </c>
      <c r="B7" s="2">
        <v>5</v>
      </c>
      <c r="C7" s="2">
        <v>1836</v>
      </c>
      <c r="D7" s="2">
        <v>580</v>
      </c>
      <c r="E7" s="2">
        <v>294</v>
      </c>
      <c r="F7" s="2">
        <v>362</v>
      </c>
      <c r="G7" s="2">
        <v>1438</v>
      </c>
      <c r="H7" s="2">
        <v>3021</v>
      </c>
      <c r="I7" s="2">
        <v>5</v>
      </c>
      <c r="J7" s="2">
        <v>0</v>
      </c>
      <c r="K7" s="14">
        <f t="shared" si="0"/>
        <v>0.004861111111111149</v>
      </c>
    </row>
    <row r="8" spans="1:11" ht="15.75">
      <c r="A8" s="1">
        <v>0.4125</v>
      </c>
      <c r="B8" s="2">
        <v>6</v>
      </c>
      <c r="C8" s="2">
        <v>2429</v>
      </c>
      <c r="D8" s="2">
        <v>3309</v>
      </c>
      <c r="E8" s="2">
        <v>3408</v>
      </c>
      <c r="F8" s="2">
        <v>1702</v>
      </c>
      <c r="G8" s="2">
        <v>981</v>
      </c>
      <c r="H8" s="2">
        <v>1671</v>
      </c>
      <c r="I8" s="2">
        <v>1</v>
      </c>
      <c r="J8" s="2">
        <v>0</v>
      </c>
      <c r="K8" s="14">
        <f t="shared" si="0"/>
        <v>0.004166666666666596</v>
      </c>
    </row>
    <row r="9" spans="1:11" ht="15.75">
      <c r="A9" s="1">
        <v>0.4166666666666667</v>
      </c>
      <c r="B9" s="2">
        <v>7</v>
      </c>
      <c r="C9" s="2">
        <v>3027</v>
      </c>
      <c r="D9" s="2">
        <v>589</v>
      </c>
      <c r="E9" s="2">
        <v>233</v>
      </c>
      <c r="F9" s="2">
        <v>867</v>
      </c>
      <c r="G9" s="2">
        <v>330</v>
      </c>
      <c r="H9" s="2">
        <v>1515</v>
      </c>
      <c r="I9" s="2">
        <v>2</v>
      </c>
      <c r="J9" s="2">
        <v>7</v>
      </c>
      <c r="K9" s="14">
        <f t="shared" si="0"/>
        <v>0.004166666666666707</v>
      </c>
    </row>
    <row r="10" spans="1:11" ht="15.75">
      <c r="A10" s="1">
        <v>0.4215277777777778</v>
      </c>
      <c r="B10" s="2">
        <v>8</v>
      </c>
      <c r="C10" s="2">
        <v>995</v>
      </c>
      <c r="D10" s="2">
        <v>696</v>
      </c>
      <c r="E10" s="2">
        <v>691</v>
      </c>
      <c r="F10" s="2">
        <v>1644</v>
      </c>
      <c r="G10" s="2">
        <v>2659</v>
      </c>
      <c r="H10" s="2">
        <v>2272</v>
      </c>
      <c r="I10" s="2">
        <v>0</v>
      </c>
      <c r="J10" s="2">
        <v>0</v>
      </c>
      <c r="K10" s="14">
        <f t="shared" si="0"/>
        <v>0.004861111111111094</v>
      </c>
    </row>
    <row r="11" spans="1:11" ht="15.75">
      <c r="A11" s="1">
        <v>0.4263888888888889</v>
      </c>
      <c r="B11" s="2">
        <v>9</v>
      </c>
      <c r="C11" s="2">
        <v>1759</v>
      </c>
      <c r="D11" s="2">
        <v>968</v>
      </c>
      <c r="E11" s="2">
        <v>848</v>
      </c>
      <c r="F11" s="2">
        <v>3295</v>
      </c>
      <c r="G11" s="2">
        <v>3303</v>
      </c>
      <c r="H11" s="2">
        <v>2085</v>
      </c>
      <c r="I11" s="2">
        <v>0</v>
      </c>
      <c r="J11" s="2">
        <v>0</v>
      </c>
      <c r="K11" s="14">
        <f t="shared" si="0"/>
        <v>0.004861111111111094</v>
      </c>
    </row>
    <row r="12" spans="1:11" ht="15.75">
      <c r="A12" s="1">
        <v>0.43194444444444446</v>
      </c>
      <c r="B12" s="2">
        <v>10</v>
      </c>
      <c r="C12" s="2">
        <v>3328</v>
      </c>
      <c r="D12" s="2">
        <v>1197</v>
      </c>
      <c r="E12" s="2">
        <v>1160</v>
      </c>
      <c r="F12" s="2">
        <v>606</v>
      </c>
      <c r="G12" s="2">
        <v>4</v>
      </c>
      <c r="H12" s="2">
        <v>1148</v>
      </c>
      <c r="I12" s="2">
        <v>4</v>
      </c>
      <c r="J12" s="2">
        <v>2</v>
      </c>
      <c r="K12" s="14">
        <f t="shared" si="0"/>
        <v>0.005555555555555591</v>
      </c>
    </row>
    <row r="13" spans="1:11" ht="15.75">
      <c r="A13" s="1">
        <v>0.4368055555555555</v>
      </c>
      <c r="B13" s="2">
        <v>11</v>
      </c>
      <c r="C13" s="2">
        <v>702</v>
      </c>
      <c r="D13" s="2">
        <v>3309</v>
      </c>
      <c r="E13" s="2">
        <v>687</v>
      </c>
      <c r="F13" s="2">
        <v>980</v>
      </c>
      <c r="G13" s="2">
        <v>2576</v>
      </c>
      <c r="H13" s="2">
        <v>2429</v>
      </c>
      <c r="I13" s="2">
        <v>5</v>
      </c>
      <c r="J13" s="2">
        <v>4</v>
      </c>
      <c r="K13" s="14">
        <f t="shared" si="0"/>
        <v>0.004861111111111038</v>
      </c>
    </row>
    <row r="14" spans="1:11" ht="15.75">
      <c r="A14" s="1">
        <v>0.44236111111111115</v>
      </c>
      <c r="B14" s="2">
        <v>12</v>
      </c>
      <c r="C14" s="2">
        <v>1671</v>
      </c>
      <c r="D14" s="2">
        <v>2404</v>
      </c>
      <c r="E14" s="2">
        <v>2637</v>
      </c>
      <c r="F14" s="2">
        <v>589</v>
      </c>
      <c r="G14" s="2">
        <v>1717</v>
      </c>
      <c r="H14" s="2">
        <v>1452</v>
      </c>
      <c r="I14" s="2">
        <v>2</v>
      </c>
      <c r="J14" s="2">
        <v>6</v>
      </c>
      <c r="K14" s="14">
        <f t="shared" si="0"/>
        <v>0.005555555555555647</v>
      </c>
    </row>
    <row r="15" spans="1:11" ht="15.75">
      <c r="A15" s="1">
        <v>0.4465277777777778</v>
      </c>
      <c r="B15" s="2">
        <v>13</v>
      </c>
      <c r="C15" s="2">
        <v>2496</v>
      </c>
      <c r="D15" s="2">
        <v>867</v>
      </c>
      <c r="E15" s="2">
        <v>1138</v>
      </c>
      <c r="F15" s="2">
        <v>1702</v>
      </c>
      <c r="G15" s="2">
        <v>2339</v>
      </c>
      <c r="H15" s="2">
        <v>2659</v>
      </c>
      <c r="I15" s="2">
        <v>3</v>
      </c>
      <c r="J15" s="2">
        <v>2</v>
      </c>
      <c r="K15" s="14">
        <f t="shared" si="0"/>
        <v>0.004166666666666652</v>
      </c>
    </row>
    <row r="16" spans="1:11" ht="15.75">
      <c r="A16" s="1">
        <v>0.4534722222222222</v>
      </c>
      <c r="B16" s="2">
        <v>14</v>
      </c>
      <c r="C16" s="2">
        <v>1692</v>
      </c>
      <c r="D16" s="2">
        <v>1388</v>
      </c>
      <c r="E16" s="2">
        <v>580</v>
      </c>
      <c r="F16" s="2">
        <v>981</v>
      </c>
      <c r="G16" s="2">
        <v>3271</v>
      </c>
      <c r="H16" s="2">
        <v>1759</v>
      </c>
      <c r="I16" s="2">
        <v>5</v>
      </c>
      <c r="J16" s="2">
        <v>3</v>
      </c>
      <c r="K16" s="14">
        <f t="shared" si="0"/>
        <v>0.00694444444444442</v>
      </c>
    </row>
    <row r="17" spans="1:11" ht="15.75">
      <c r="A17" s="1">
        <v>0.4590277777777778</v>
      </c>
      <c r="B17" s="2">
        <v>15</v>
      </c>
      <c r="C17" s="2">
        <v>3021</v>
      </c>
      <c r="D17" s="2">
        <v>2584</v>
      </c>
      <c r="E17" s="2">
        <v>2272</v>
      </c>
      <c r="F17" s="2">
        <v>3027</v>
      </c>
      <c r="G17" s="2">
        <v>1197</v>
      </c>
      <c r="H17" s="2">
        <v>2174</v>
      </c>
      <c r="I17" s="2">
        <v>2</v>
      </c>
      <c r="J17" s="2">
        <v>2</v>
      </c>
      <c r="K17" s="14">
        <f t="shared" si="0"/>
        <v>0.005555555555555591</v>
      </c>
    </row>
    <row r="18" spans="1:11" ht="15.75">
      <c r="A18" s="1">
        <v>0.46875</v>
      </c>
      <c r="B18" s="2">
        <v>16</v>
      </c>
      <c r="C18" s="2">
        <v>1047</v>
      </c>
      <c r="D18" s="2">
        <v>968</v>
      </c>
      <c r="E18" s="2">
        <v>3303</v>
      </c>
      <c r="F18" s="2">
        <v>1644</v>
      </c>
      <c r="G18" s="2">
        <v>294</v>
      </c>
      <c r="H18" s="2">
        <v>1515</v>
      </c>
      <c r="I18" s="2">
        <v>0</v>
      </c>
      <c r="J18" s="2">
        <v>3</v>
      </c>
      <c r="K18" s="14">
        <f t="shared" si="0"/>
        <v>0.009722222222222188</v>
      </c>
    </row>
    <row r="19" spans="1:11" ht="15.75">
      <c r="A19" s="1">
        <v>0.47291666666666665</v>
      </c>
      <c r="B19" s="2">
        <v>17</v>
      </c>
      <c r="C19" s="2">
        <v>330</v>
      </c>
      <c r="D19" s="2">
        <v>696</v>
      </c>
      <c r="E19" s="2">
        <v>190</v>
      </c>
      <c r="F19" s="2">
        <v>3328</v>
      </c>
      <c r="G19" s="2">
        <v>691</v>
      </c>
      <c r="H19" s="2">
        <v>2085</v>
      </c>
      <c r="I19" s="2">
        <v>5</v>
      </c>
      <c r="J19" s="2">
        <v>0</v>
      </c>
      <c r="K19" s="14">
        <f t="shared" si="0"/>
        <v>0.004166666666666652</v>
      </c>
    </row>
    <row r="20" spans="1:11" ht="15.75">
      <c r="A20" s="1">
        <v>0.4770833333333333</v>
      </c>
      <c r="B20" s="2">
        <v>18</v>
      </c>
      <c r="C20" s="2">
        <v>3408</v>
      </c>
      <c r="D20" s="2">
        <v>606</v>
      </c>
      <c r="E20" s="2">
        <v>1438</v>
      </c>
      <c r="F20" s="2">
        <v>995</v>
      </c>
      <c r="G20" s="2">
        <v>4</v>
      </c>
      <c r="H20" s="2">
        <v>362</v>
      </c>
      <c r="I20" s="2">
        <v>1</v>
      </c>
      <c r="J20" s="2">
        <v>0</v>
      </c>
      <c r="K20" s="14">
        <f t="shared" si="0"/>
        <v>0.004166666666666652</v>
      </c>
    </row>
    <row r="21" spans="1:11" ht="15.75">
      <c r="A21" s="1">
        <v>0.48055555555555557</v>
      </c>
      <c r="B21" s="2">
        <v>19</v>
      </c>
      <c r="C21" s="2">
        <v>1836</v>
      </c>
      <c r="D21" s="2">
        <v>207</v>
      </c>
      <c r="E21" s="2">
        <v>848</v>
      </c>
      <c r="F21" s="2">
        <v>599</v>
      </c>
      <c r="G21" s="2">
        <v>3120</v>
      </c>
      <c r="H21" s="2">
        <v>233</v>
      </c>
      <c r="I21" s="2">
        <v>0</v>
      </c>
      <c r="J21" s="2">
        <v>6</v>
      </c>
      <c r="K21" s="14">
        <f t="shared" si="0"/>
        <v>0.0034722222222222654</v>
      </c>
    </row>
    <row r="22" spans="1:11" ht="15.75">
      <c r="A22" s="1">
        <v>0.4861111111111111</v>
      </c>
      <c r="B22" s="2">
        <v>20</v>
      </c>
      <c r="C22" s="2">
        <v>3295</v>
      </c>
      <c r="D22" s="2">
        <v>2272</v>
      </c>
      <c r="E22" s="2">
        <v>2404</v>
      </c>
      <c r="F22" s="2">
        <v>597</v>
      </c>
      <c r="G22" s="2">
        <v>1759</v>
      </c>
      <c r="H22" s="2">
        <v>2496</v>
      </c>
      <c r="I22" s="2">
        <v>2</v>
      </c>
      <c r="J22" s="2">
        <v>2</v>
      </c>
      <c r="K22" s="14">
        <f t="shared" si="0"/>
        <v>0.005555555555555536</v>
      </c>
    </row>
    <row r="23" spans="1:11" ht="15.75">
      <c r="A23" s="1">
        <v>0.4895833333333333</v>
      </c>
      <c r="B23" s="2">
        <v>21</v>
      </c>
      <c r="C23" s="2">
        <v>2637</v>
      </c>
      <c r="D23" s="2">
        <v>980</v>
      </c>
      <c r="E23" s="2">
        <v>2174</v>
      </c>
      <c r="F23" s="2">
        <v>2339</v>
      </c>
      <c r="G23" s="2">
        <v>3303</v>
      </c>
      <c r="H23" s="2">
        <v>1160</v>
      </c>
      <c r="I23" s="2">
        <v>6</v>
      </c>
      <c r="J23" s="2">
        <v>2</v>
      </c>
      <c r="K23" s="14">
        <f t="shared" si="0"/>
        <v>0.00347222222222221</v>
      </c>
    </row>
    <row r="24" spans="1:11" ht="15.75">
      <c r="A24" s="1">
        <v>0.49444444444444446</v>
      </c>
      <c r="B24" s="2">
        <v>22</v>
      </c>
      <c r="C24" s="2">
        <v>1197</v>
      </c>
      <c r="D24" s="2">
        <v>1138</v>
      </c>
      <c r="E24" s="2">
        <v>1692</v>
      </c>
      <c r="F24" s="2">
        <v>294</v>
      </c>
      <c r="G24" s="2">
        <v>691</v>
      </c>
      <c r="H24" s="2">
        <v>687</v>
      </c>
      <c r="I24" s="2">
        <v>1</v>
      </c>
      <c r="J24" s="2">
        <v>10</v>
      </c>
      <c r="K24" s="14">
        <f t="shared" si="0"/>
        <v>0.004861111111111149</v>
      </c>
    </row>
    <row r="25" spans="1:11" ht="15.75">
      <c r="A25" s="1">
        <v>0.4986111111111111</v>
      </c>
      <c r="B25" s="2">
        <v>23</v>
      </c>
      <c r="C25" s="2">
        <v>3027</v>
      </c>
      <c r="D25" s="2">
        <v>2576</v>
      </c>
      <c r="E25" s="2">
        <v>2584</v>
      </c>
      <c r="F25" s="2">
        <v>3328</v>
      </c>
      <c r="G25" s="2">
        <v>968</v>
      </c>
      <c r="H25" s="2">
        <v>1702</v>
      </c>
      <c r="I25" s="2">
        <v>0</v>
      </c>
      <c r="J25" s="2">
        <v>0</v>
      </c>
      <c r="K25" s="14">
        <f t="shared" si="0"/>
        <v>0.004166666666666652</v>
      </c>
    </row>
    <row r="26" spans="1:11" ht="15.75">
      <c r="A26" s="1">
        <v>0.5027777777777778</v>
      </c>
      <c r="B26" s="2">
        <v>24</v>
      </c>
      <c r="C26" s="2">
        <v>606</v>
      </c>
      <c r="D26" s="2">
        <v>702</v>
      </c>
      <c r="E26" s="2">
        <v>1671</v>
      </c>
      <c r="F26" s="2">
        <v>2085</v>
      </c>
      <c r="G26" s="2">
        <v>207</v>
      </c>
      <c r="H26" s="2">
        <v>580</v>
      </c>
      <c r="I26" s="2">
        <v>2</v>
      </c>
      <c r="J26" s="2">
        <v>0</v>
      </c>
      <c r="K26" s="14">
        <f t="shared" si="0"/>
        <v>0.004166666666666652</v>
      </c>
    </row>
    <row r="27" spans="1:12" ht="15.75">
      <c r="A27" s="1">
        <v>0.5076388888888889</v>
      </c>
      <c r="B27" s="2">
        <v>25</v>
      </c>
      <c r="C27" s="2">
        <v>3271</v>
      </c>
      <c r="D27" s="2">
        <v>233</v>
      </c>
      <c r="E27" s="2">
        <v>330</v>
      </c>
      <c r="F27" s="2">
        <v>3309</v>
      </c>
      <c r="G27" s="2">
        <v>1438</v>
      </c>
      <c r="H27" s="2">
        <v>1644</v>
      </c>
      <c r="I27" s="2">
        <v>9</v>
      </c>
      <c r="J27" s="2">
        <v>0</v>
      </c>
      <c r="K27" s="14">
        <f t="shared" si="0"/>
        <v>0.004861111111111094</v>
      </c>
      <c r="L27" s="14">
        <f>(SUM(K3:K27))/(27-2)</f>
        <v>0.004722222222222221</v>
      </c>
    </row>
    <row r="28" spans="1:12" ht="15.75">
      <c r="A28" s="1">
        <v>0.54375</v>
      </c>
      <c r="B28" s="2">
        <v>26</v>
      </c>
      <c r="C28" s="2">
        <v>1515</v>
      </c>
      <c r="D28" s="2">
        <v>696</v>
      </c>
      <c r="E28" s="2">
        <v>848</v>
      </c>
      <c r="F28" s="2">
        <v>981</v>
      </c>
      <c r="G28" s="2">
        <v>995</v>
      </c>
      <c r="H28" s="2">
        <v>867</v>
      </c>
      <c r="I28" s="2">
        <v>3</v>
      </c>
      <c r="J28" s="2">
        <v>0</v>
      </c>
      <c r="K28" s="14"/>
      <c r="L28" t="s">
        <v>46</v>
      </c>
    </row>
    <row r="29" spans="1:11" ht="15.75">
      <c r="A29" s="1">
        <v>0.5541666666666667</v>
      </c>
      <c r="B29" s="2">
        <v>27</v>
      </c>
      <c r="C29" s="2">
        <v>589</v>
      </c>
      <c r="D29" s="2">
        <v>1047</v>
      </c>
      <c r="E29" s="2">
        <v>3295</v>
      </c>
      <c r="F29" s="2">
        <v>1148</v>
      </c>
      <c r="G29" s="2">
        <v>1836</v>
      </c>
      <c r="H29" s="2">
        <v>2429</v>
      </c>
      <c r="I29" s="2">
        <v>1</v>
      </c>
      <c r="J29" s="2">
        <v>1</v>
      </c>
      <c r="K29" s="14">
        <f t="shared" si="0"/>
        <v>0.01041666666666674</v>
      </c>
    </row>
    <row r="30" spans="1:11" ht="15.75">
      <c r="A30" s="1">
        <v>0.5590277777777778</v>
      </c>
      <c r="B30" s="2">
        <v>28</v>
      </c>
      <c r="C30" s="2">
        <v>597</v>
      </c>
      <c r="D30" s="2">
        <v>362</v>
      </c>
      <c r="E30" s="2">
        <v>2659</v>
      </c>
      <c r="F30" s="2">
        <v>1717</v>
      </c>
      <c r="G30" s="2">
        <v>3120</v>
      </c>
      <c r="H30" s="2">
        <v>4</v>
      </c>
      <c r="I30" s="2">
        <v>1</v>
      </c>
      <c r="J30" s="2">
        <v>8</v>
      </c>
      <c r="K30" s="14">
        <f t="shared" si="0"/>
        <v>0.004861111111111094</v>
      </c>
    </row>
    <row r="31" spans="1:11" ht="15.75">
      <c r="A31" s="1">
        <v>0.5631944444444444</v>
      </c>
      <c r="B31" s="2">
        <v>29</v>
      </c>
      <c r="C31" s="2">
        <v>1452</v>
      </c>
      <c r="D31" s="2">
        <v>3408</v>
      </c>
      <c r="E31" s="2">
        <v>599</v>
      </c>
      <c r="F31" s="2">
        <v>190</v>
      </c>
      <c r="G31" s="2">
        <v>3021</v>
      </c>
      <c r="H31" s="2">
        <v>1388</v>
      </c>
      <c r="I31" s="2">
        <v>4</v>
      </c>
      <c r="J31" s="2">
        <v>6</v>
      </c>
      <c r="K31" s="14">
        <f t="shared" si="0"/>
        <v>0.004166666666666652</v>
      </c>
    </row>
    <row r="32" spans="1:11" ht="15.75">
      <c r="A32" s="1">
        <v>0.5680555555555555</v>
      </c>
      <c r="B32" s="2">
        <v>30</v>
      </c>
      <c r="C32" s="2">
        <v>2085</v>
      </c>
      <c r="D32" s="2">
        <v>980</v>
      </c>
      <c r="E32" s="2">
        <v>1692</v>
      </c>
      <c r="F32" s="2">
        <v>2272</v>
      </c>
      <c r="G32" s="2">
        <v>1138</v>
      </c>
      <c r="H32" s="2">
        <v>233</v>
      </c>
      <c r="I32" s="2">
        <v>2</v>
      </c>
      <c r="J32" s="2">
        <v>8</v>
      </c>
      <c r="K32" s="14">
        <f t="shared" si="0"/>
        <v>0.004861111111111094</v>
      </c>
    </row>
    <row r="33" spans="1:11" ht="15.75">
      <c r="A33" s="1">
        <v>0.5729166666666666</v>
      </c>
      <c r="B33" s="2">
        <v>31</v>
      </c>
      <c r="C33" s="2">
        <v>867</v>
      </c>
      <c r="D33" s="2">
        <v>696</v>
      </c>
      <c r="E33" s="2">
        <v>294</v>
      </c>
      <c r="F33" s="2">
        <v>580</v>
      </c>
      <c r="G33" s="2">
        <v>606</v>
      </c>
      <c r="H33" s="2">
        <v>3027</v>
      </c>
      <c r="I33" s="2">
        <v>4</v>
      </c>
      <c r="J33" s="2">
        <v>0</v>
      </c>
      <c r="K33" s="14">
        <f t="shared" si="0"/>
        <v>0.004861111111111094</v>
      </c>
    </row>
    <row r="34" spans="1:11" ht="15.75">
      <c r="A34" s="1">
        <v>0.5777777777777778</v>
      </c>
      <c r="B34" s="2">
        <v>32</v>
      </c>
      <c r="C34" s="2">
        <v>691</v>
      </c>
      <c r="D34" s="2">
        <v>2496</v>
      </c>
      <c r="E34" s="2">
        <v>1836</v>
      </c>
      <c r="F34" s="2">
        <v>3309</v>
      </c>
      <c r="G34" s="2">
        <v>3303</v>
      </c>
      <c r="H34" s="2">
        <v>3328</v>
      </c>
      <c r="I34" s="2">
        <v>3</v>
      </c>
      <c r="J34" s="2">
        <v>3</v>
      </c>
      <c r="K34" s="14">
        <f t="shared" si="0"/>
        <v>0.004861111111111205</v>
      </c>
    </row>
    <row r="35" spans="1:11" ht="15.75">
      <c r="A35" s="1">
        <v>0.5840277777777778</v>
      </c>
      <c r="B35" s="2">
        <v>33</v>
      </c>
      <c r="C35" s="2">
        <v>1438</v>
      </c>
      <c r="D35" s="2">
        <v>589</v>
      </c>
      <c r="E35" s="2">
        <v>848</v>
      </c>
      <c r="F35" s="2">
        <v>2576</v>
      </c>
      <c r="G35" s="2">
        <v>597</v>
      </c>
      <c r="H35" s="2">
        <v>1671</v>
      </c>
      <c r="I35" s="2">
        <v>0</v>
      </c>
      <c r="J35" s="2">
        <v>5</v>
      </c>
      <c r="K35" s="14">
        <f t="shared" si="0"/>
        <v>0.006249999999999978</v>
      </c>
    </row>
    <row r="36" spans="1:11" ht="15.75">
      <c r="A36" s="1">
        <v>0.5895833333333333</v>
      </c>
      <c r="B36" s="2">
        <v>34</v>
      </c>
      <c r="C36" s="2">
        <v>702</v>
      </c>
      <c r="D36" s="2">
        <v>1197</v>
      </c>
      <c r="E36" s="2">
        <v>1515</v>
      </c>
      <c r="F36" s="2">
        <v>2659</v>
      </c>
      <c r="G36" s="2">
        <v>1388</v>
      </c>
      <c r="H36" s="2">
        <v>599</v>
      </c>
      <c r="I36" s="2">
        <v>3</v>
      </c>
      <c r="J36" s="2">
        <v>6</v>
      </c>
      <c r="K36" s="14">
        <f t="shared" si="0"/>
        <v>0.005555555555555536</v>
      </c>
    </row>
    <row r="37" spans="1:11" ht="15.75">
      <c r="A37" s="1">
        <v>0.5944444444444444</v>
      </c>
      <c r="B37" s="2">
        <v>35</v>
      </c>
      <c r="C37" s="2">
        <v>3271</v>
      </c>
      <c r="D37" s="2">
        <v>362</v>
      </c>
      <c r="E37" s="2">
        <v>1148</v>
      </c>
      <c r="F37" s="2">
        <v>995</v>
      </c>
      <c r="G37" s="2">
        <v>190</v>
      </c>
      <c r="H37" s="2">
        <v>968</v>
      </c>
      <c r="I37" s="2">
        <v>0</v>
      </c>
      <c r="J37" s="2">
        <v>9</v>
      </c>
      <c r="K37" s="14">
        <f t="shared" si="0"/>
        <v>0.004861111111111094</v>
      </c>
    </row>
    <row r="38" spans="1:11" ht="15.75">
      <c r="A38" s="1">
        <v>0.6</v>
      </c>
      <c r="B38" s="2">
        <v>36</v>
      </c>
      <c r="C38" s="2">
        <v>3295</v>
      </c>
      <c r="D38" s="2">
        <v>1644</v>
      </c>
      <c r="E38" s="2">
        <v>2429</v>
      </c>
      <c r="F38" s="2">
        <v>207</v>
      </c>
      <c r="G38" s="2">
        <v>1717</v>
      </c>
      <c r="H38" s="2">
        <v>2584</v>
      </c>
      <c r="I38" s="2">
        <v>0</v>
      </c>
      <c r="J38" s="2">
        <v>6</v>
      </c>
      <c r="K38" s="14">
        <f t="shared" si="0"/>
        <v>0.005555555555555536</v>
      </c>
    </row>
    <row r="39" spans="1:11" ht="15.75">
      <c r="A39" s="1">
        <v>0.6034722222222222</v>
      </c>
      <c r="B39" s="2">
        <v>37</v>
      </c>
      <c r="C39" s="2">
        <v>1452</v>
      </c>
      <c r="D39" s="2">
        <v>1160</v>
      </c>
      <c r="E39" s="2">
        <v>1759</v>
      </c>
      <c r="F39" s="2">
        <v>3120</v>
      </c>
      <c r="G39" s="2">
        <v>330</v>
      </c>
      <c r="H39" s="2">
        <v>1702</v>
      </c>
      <c r="I39" s="2">
        <v>2</v>
      </c>
      <c r="J39" s="2">
        <v>10</v>
      </c>
      <c r="K39" s="14">
        <f t="shared" si="0"/>
        <v>0.00347222222222221</v>
      </c>
    </row>
    <row r="40" spans="1:11" ht="15.75">
      <c r="A40" s="1">
        <v>0.607638888888889</v>
      </c>
      <c r="B40" s="2">
        <v>38</v>
      </c>
      <c r="C40" s="2">
        <v>2339</v>
      </c>
      <c r="D40" s="2">
        <v>4</v>
      </c>
      <c r="E40" s="2">
        <v>687</v>
      </c>
      <c r="F40" s="2">
        <v>3021</v>
      </c>
      <c r="G40" s="2">
        <v>1047</v>
      </c>
      <c r="H40" s="2">
        <v>981</v>
      </c>
      <c r="I40" s="2">
        <v>3</v>
      </c>
      <c r="J40" s="2">
        <v>4</v>
      </c>
      <c r="K40" s="14">
        <f t="shared" si="0"/>
        <v>0.004166666666666763</v>
      </c>
    </row>
    <row r="41" spans="1:11" ht="15.75">
      <c r="A41" s="1">
        <v>0.6118055555555556</v>
      </c>
      <c r="B41" s="2">
        <v>39</v>
      </c>
      <c r="C41" s="2">
        <v>2637</v>
      </c>
      <c r="D41" s="2">
        <v>3408</v>
      </c>
      <c r="E41" s="2">
        <v>2085</v>
      </c>
      <c r="F41" s="2">
        <v>2174</v>
      </c>
      <c r="G41" s="2">
        <v>2404</v>
      </c>
      <c r="H41" s="2">
        <v>1515</v>
      </c>
      <c r="I41" s="2">
        <v>1</v>
      </c>
      <c r="J41" s="2">
        <v>0</v>
      </c>
      <c r="K41" s="14">
        <f t="shared" si="0"/>
        <v>0.004166666666666652</v>
      </c>
    </row>
    <row r="42" spans="1:11" ht="15.75">
      <c r="A42" s="1">
        <v>0.6159722222222223</v>
      </c>
      <c r="B42" s="2">
        <v>40</v>
      </c>
      <c r="C42" s="2">
        <v>2659</v>
      </c>
      <c r="D42" s="2">
        <v>233</v>
      </c>
      <c r="E42" s="2">
        <v>980</v>
      </c>
      <c r="F42" s="2">
        <v>190</v>
      </c>
      <c r="G42" s="2">
        <v>1148</v>
      </c>
      <c r="H42" s="2">
        <v>3027</v>
      </c>
      <c r="I42" s="2">
        <v>7</v>
      </c>
      <c r="J42" s="2">
        <v>10</v>
      </c>
      <c r="K42" s="14">
        <f t="shared" si="0"/>
        <v>0.004166666666666652</v>
      </c>
    </row>
    <row r="43" spans="1:11" ht="15.75">
      <c r="A43" s="1">
        <v>0.6201388888888889</v>
      </c>
      <c r="B43" s="2">
        <v>41</v>
      </c>
      <c r="C43" s="2">
        <v>1438</v>
      </c>
      <c r="D43" s="2">
        <v>599</v>
      </c>
      <c r="E43" s="2">
        <v>597</v>
      </c>
      <c r="F43" s="2">
        <v>696</v>
      </c>
      <c r="G43" s="2">
        <v>3309</v>
      </c>
      <c r="H43" s="2">
        <v>2584</v>
      </c>
      <c r="I43" s="2">
        <v>7</v>
      </c>
      <c r="J43" s="2">
        <v>1</v>
      </c>
      <c r="K43" s="14">
        <f t="shared" si="0"/>
        <v>0.004166666666666652</v>
      </c>
    </row>
    <row r="44" spans="1:11" ht="15.75">
      <c r="A44" s="1">
        <v>0.625</v>
      </c>
      <c r="B44" s="2">
        <v>42</v>
      </c>
      <c r="C44" s="2">
        <v>1388</v>
      </c>
      <c r="D44" s="2">
        <v>1836</v>
      </c>
      <c r="E44" s="2">
        <v>1717</v>
      </c>
      <c r="F44" s="2">
        <v>330</v>
      </c>
      <c r="G44" s="2">
        <v>2272</v>
      </c>
      <c r="H44" s="2">
        <v>1160</v>
      </c>
      <c r="I44" s="2">
        <v>6</v>
      </c>
      <c r="J44" s="2">
        <v>9</v>
      </c>
      <c r="K44" s="14">
        <f t="shared" si="0"/>
        <v>0.004861111111111094</v>
      </c>
    </row>
    <row r="45" spans="1:11" ht="15.75">
      <c r="A45" s="1">
        <v>0.6291666666666667</v>
      </c>
      <c r="B45" s="2">
        <v>43</v>
      </c>
      <c r="C45" s="2">
        <v>3021</v>
      </c>
      <c r="D45" s="2">
        <v>589</v>
      </c>
      <c r="E45" s="2">
        <v>606</v>
      </c>
      <c r="F45" s="2">
        <v>1047</v>
      </c>
      <c r="G45" s="2">
        <v>2496</v>
      </c>
      <c r="H45" s="2">
        <v>3271</v>
      </c>
      <c r="I45" s="2">
        <v>1</v>
      </c>
      <c r="J45" s="2">
        <v>8</v>
      </c>
      <c r="K45" s="14">
        <f t="shared" si="0"/>
        <v>0.004166666666666652</v>
      </c>
    </row>
    <row r="46" spans="1:11" ht="15.75">
      <c r="A46" s="1">
        <v>0.6326388888888889</v>
      </c>
      <c r="B46" s="2">
        <v>44</v>
      </c>
      <c r="C46" s="2">
        <v>968</v>
      </c>
      <c r="D46" s="2">
        <v>4</v>
      </c>
      <c r="E46" s="2">
        <v>691</v>
      </c>
      <c r="F46" s="2">
        <v>2339</v>
      </c>
      <c r="G46" s="2">
        <v>2404</v>
      </c>
      <c r="H46" s="2">
        <v>2429</v>
      </c>
      <c r="I46" s="2">
        <v>3</v>
      </c>
      <c r="J46" s="2">
        <v>2</v>
      </c>
      <c r="K46" s="14">
        <f t="shared" si="0"/>
        <v>0.00347222222222221</v>
      </c>
    </row>
    <row r="47" spans="1:11" ht="15.75">
      <c r="A47" s="1">
        <v>0.6368055555555555</v>
      </c>
      <c r="B47" s="2">
        <v>45</v>
      </c>
      <c r="C47" s="2">
        <v>687</v>
      </c>
      <c r="D47" s="2">
        <v>2174</v>
      </c>
      <c r="E47" s="2">
        <v>1702</v>
      </c>
      <c r="F47" s="2">
        <v>294</v>
      </c>
      <c r="G47" s="2">
        <v>995</v>
      </c>
      <c r="H47" s="2">
        <v>848</v>
      </c>
      <c r="I47" s="2">
        <v>4</v>
      </c>
      <c r="J47" s="2">
        <v>8</v>
      </c>
      <c r="K47" s="14">
        <f t="shared" si="0"/>
        <v>0.004166666666666652</v>
      </c>
    </row>
    <row r="48" spans="1:11" ht="15.75">
      <c r="A48" s="1">
        <v>0.6409722222222222</v>
      </c>
      <c r="B48" s="2">
        <v>46</v>
      </c>
      <c r="C48" s="2">
        <v>1671</v>
      </c>
      <c r="D48" s="2">
        <v>3328</v>
      </c>
      <c r="E48" s="2">
        <v>867</v>
      </c>
      <c r="F48" s="2">
        <v>1644</v>
      </c>
      <c r="G48" s="2">
        <v>1759</v>
      </c>
      <c r="H48" s="2">
        <v>1692</v>
      </c>
      <c r="I48" s="2">
        <v>4</v>
      </c>
      <c r="J48" s="2">
        <v>1</v>
      </c>
      <c r="K48" s="14">
        <f t="shared" si="0"/>
        <v>0.004166666666666652</v>
      </c>
    </row>
    <row r="49" spans="1:11" ht="15.75">
      <c r="A49" s="1">
        <v>0.6451388888888888</v>
      </c>
      <c r="B49" s="2">
        <v>47</v>
      </c>
      <c r="C49" s="2">
        <v>362</v>
      </c>
      <c r="D49" s="2">
        <v>981</v>
      </c>
      <c r="E49" s="2">
        <v>207</v>
      </c>
      <c r="F49" s="2">
        <v>1452</v>
      </c>
      <c r="G49" s="2">
        <v>3303</v>
      </c>
      <c r="H49" s="2">
        <v>1138</v>
      </c>
      <c r="I49" s="2">
        <v>1</v>
      </c>
      <c r="J49" s="2">
        <v>3</v>
      </c>
      <c r="K49" s="14">
        <f t="shared" si="0"/>
        <v>0.004166666666666652</v>
      </c>
    </row>
    <row r="50" spans="1:11" ht="15.75">
      <c r="A50" s="1">
        <v>0.65</v>
      </c>
      <c r="B50" s="2">
        <v>48</v>
      </c>
      <c r="C50" s="2">
        <v>3120</v>
      </c>
      <c r="D50" s="2">
        <v>2576</v>
      </c>
      <c r="E50" s="2">
        <v>580</v>
      </c>
      <c r="F50" s="2">
        <v>3408</v>
      </c>
      <c r="G50" s="2">
        <v>1197</v>
      </c>
      <c r="H50" s="2">
        <v>3295</v>
      </c>
      <c r="I50" s="2">
        <v>0</v>
      </c>
      <c r="J50" s="2">
        <v>3</v>
      </c>
      <c r="K50" s="14">
        <f t="shared" si="0"/>
        <v>0.004861111111111205</v>
      </c>
    </row>
    <row r="51" spans="1:11" ht="15.75">
      <c r="A51" s="1">
        <v>0.6534722222222222</v>
      </c>
      <c r="B51" s="2">
        <v>49</v>
      </c>
      <c r="C51" s="2">
        <v>2637</v>
      </c>
      <c r="D51" s="2">
        <v>597</v>
      </c>
      <c r="E51" s="2">
        <v>233</v>
      </c>
      <c r="F51" s="2">
        <v>702</v>
      </c>
      <c r="G51" s="2">
        <v>691</v>
      </c>
      <c r="H51" s="2">
        <v>3027</v>
      </c>
      <c r="I51" s="2">
        <v>10</v>
      </c>
      <c r="J51" s="2">
        <v>1</v>
      </c>
      <c r="K51" s="14">
        <f t="shared" si="0"/>
        <v>0.00347222222222221</v>
      </c>
    </row>
    <row r="52" spans="1:11" ht="15.75">
      <c r="A52" s="1">
        <v>0.6583333333333333</v>
      </c>
      <c r="B52" s="2">
        <v>50</v>
      </c>
      <c r="C52" s="2">
        <v>1160</v>
      </c>
      <c r="D52" s="2">
        <v>968</v>
      </c>
      <c r="E52" s="2">
        <v>3309</v>
      </c>
      <c r="F52" s="2">
        <v>190</v>
      </c>
      <c r="G52" s="2">
        <v>1438</v>
      </c>
      <c r="H52" s="2">
        <v>1047</v>
      </c>
      <c r="I52" s="2">
        <v>2</v>
      </c>
      <c r="J52" s="2">
        <v>0</v>
      </c>
      <c r="K52" s="14">
        <f t="shared" si="0"/>
        <v>0.004861111111111094</v>
      </c>
    </row>
    <row r="53" spans="1:11" ht="15.75">
      <c r="A53" s="1">
        <v>0.6611111111111111</v>
      </c>
      <c r="B53" s="2">
        <v>51</v>
      </c>
      <c r="C53" s="2">
        <v>2404</v>
      </c>
      <c r="D53" s="2">
        <v>2659</v>
      </c>
      <c r="E53" s="2">
        <v>1692</v>
      </c>
      <c r="F53" s="2">
        <v>3021</v>
      </c>
      <c r="G53" s="2">
        <v>330</v>
      </c>
      <c r="H53" s="2">
        <v>2339</v>
      </c>
      <c r="I53" s="2">
        <v>2</v>
      </c>
      <c r="J53" s="2">
        <v>11</v>
      </c>
      <c r="K53" s="14">
        <f t="shared" si="0"/>
        <v>0.002777777777777768</v>
      </c>
    </row>
    <row r="54" spans="1:11" ht="15.75">
      <c r="A54" s="1">
        <v>0.6666666666666666</v>
      </c>
      <c r="B54" s="2">
        <v>52</v>
      </c>
      <c r="C54" s="2">
        <v>1388</v>
      </c>
      <c r="D54" s="2">
        <v>696</v>
      </c>
      <c r="E54" s="2">
        <v>1759</v>
      </c>
      <c r="F54" s="2">
        <v>207</v>
      </c>
      <c r="G54" s="2">
        <v>589</v>
      </c>
      <c r="H54" s="2">
        <v>4</v>
      </c>
      <c r="I54" s="2">
        <v>4</v>
      </c>
      <c r="J54" s="2">
        <v>5</v>
      </c>
      <c r="K54" s="14">
        <f t="shared" si="0"/>
        <v>0.005555555555555536</v>
      </c>
    </row>
    <row r="55" spans="1:11" ht="15.75">
      <c r="A55" s="1">
        <v>0.6715277777777778</v>
      </c>
      <c r="B55" s="2">
        <v>53</v>
      </c>
      <c r="C55" s="2">
        <v>1138</v>
      </c>
      <c r="D55" s="2">
        <v>1717</v>
      </c>
      <c r="E55" s="2">
        <v>294</v>
      </c>
      <c r="F55" s="2">
        <v>1148</v>
      </c>
      <c r="G55" s="2">
        <v>2584</v>
      </c>
      <c r="H55" s="2">
        <v>3408</v>
      </c>
      <c r="I55" s="2">
        <v>11</v>
      </c>
      <c r="J55" s="2">
        <v>0</v>
      </c>
      <c r="K55" s="14">
        <f t="shared" si="0"/>
        <v>0.004861111111111205</v>
      </c>
    </row>
    <row r="56" spans="1:11" ht="15.75">
      <c r="A56" s="1">
        <v>0.6777777777777777</v>
      </c>
      <c r="B56" s="2">
        <v>54</v>
      </c>
      <c r="C56" s="2">
        <v>2637</v>
      </c>
      <c r="D56" s="2">
        <v>2429</v>
      </c>
      <c r="E56" s="2">
        <v>1702</v>
      </c>
      <c r="F56" s="2">
        <v>362</v>
      </c>
      <c r="G56" s="2">
        <v>848</v>
      </c>
      <c r="H56" s="2">
        <v>3328</v>
      </c>
      <c r="I56" s="2">
        <v>4</v>
      </c>
      <c r="J56" s="2">
        <v>0</v>
      </c>
      <c r="K56" s="14">
        <f t="shared" si="0"/>
        <v>0.006249999999999867</v>
      </c>
    </row>
    <row r="57" spans="1:11" ht="15.75">
      <c r="A57" s="1">
        <v>0.6819444444444445</v>
      </c>
      <c r="B57" s="2">
        <v>55</v>
      </c>
      <c r="C57" s="2">
        <v>1515</v>
      </c>
      <c r="D57" s="2">
        <v>980</v>
      </c>
      <c r="E57" s="2">
        <v>995</v>
      </c>
      <c r="F57" s="2">
        <v>1197</v>
      </c>
      <c r="G57" s="2">
        <v>2496</v>
      </c>
      <c r="H57" s="2">
        <v>580</v>
      </c>
      <c r="I57" s="2">
        <v>2</v>
      </c>
      <c r="J57" s="2">
        <v>0</v>
      </c>
      <c r="K57" s="14">
        <f t="shared" si="0"/>
        <v>0.004166666666666763</v>
      </c>
    </row>
    <row r="58" spans="1:11" ht="15.75">
      <c r="A58" s="1">
        <v>0.6875</v>
      </c>
      <c r="B58" s="2">
        <v>56</v>
      </c>
      <c r="C58" s="2">
        <v>3303</v>
      </c>
      <c r="D58" s="2">
        <v>3120</v>
      </c>
      <c r="E58" s="2">
        <v>1671</v>
      </c>
      <c r="F58" s="2">
        <v>3271</v>
      </c>
      <c r="G58" s="2">
        <v>687</v>
      </c>
      <c r="H58" s="2">
        <v>2272</v>
      </c>
      <c r="I58" s="2">
        <v>1</v>
      </c>
      <c r="J58" s="2">
        <v>2</v>
      </c>
      <c r="K58" s="14">
        <f t="shared" si="0"/>
        <v>0.005555555555555536</v>
      </c>
    </row>
    <row r="59" spans="1:11" ht="15.75">
      <c r="A59" s="1">
        <v>0.69375</v>
      </c>
      <c r="B59" s="2">
        <v>57</v>
      </c>
      <c r="C59" s="2">
        <v>981</v>
      </c>
      <c r="D59" s="2">
        <v>1452</v>
      </c>
      <c r="E59" s="2">
        <v>1644</v>
      </c>
      <c r="F59" s="2">
        <v>1836</v>
      </c>
      <c r="G59" s="2">
        <v>2576</v>
      </c>
      <c r="H59" s="2">
        <v>2085</v>
      </c>
      <c r="I59" s="2">
        <v>0</v>
      </c>
      <c r="J59" s="2">
        <v>3</v>
      </c>
      <c r="K59" s="14">
        <f t="shared" si="0"/>
        <v>0.006249999999999978</v>
      </c>
    </row>
    <row r="60" spans="1:11" ht="15.75">
      <c r="A60" s="1">
        <v>0.6972222222222223</v>
      </c>
      <c r="B60" s="2">
        <v>58</v>
      </c>
      <c r="C60" s="2">
        <v>702</v>
      </c>
      <c r="D60" s="2">
        <v>2174</v>
      </c>
      <c r="E60" s="2">
        <v>599</v>
      </c>
      <c r="F60" s="2">
        <v>867</v>
      </c>
      <c r="G60" s="2">
        <v>3295</v>
      </c>
      <c r="H60" s="2">
        <v>606</v>
      </c>
      <c r="I60" s="2">
        <v>3</v>
      </c>
      <c r="J60" s="2">
        <v>0</v>
      </c>
      <c r="K60" s="14">
        <f t="shared" si="0"/>
        <v>0.003472222222222321</v>
      </c>
    </row>
    <row r="61" spans="1:11" ht="15.75">
      <c r="A61" s="1">
        <v>0.7013888888888888</v>
      </c>
      <c r="B61" s="2">
        <v>59</v>
      </c>
      <c r="C61" s="2">
        <v>3021</v>
      </c>
      <c r="D61" s="2">
        <v>1692</v>
      </c>
      <c r="E61" s="2">
        <v>2637</v>
      </c>
      <c r="F61" s="2">
        <v>1438</v>
      </c>
      <c r="G61" s="2">
        <v>1148</v>
      </c>
      <c r="H61" s="2">
        <v>696</v>
      </c>
      <c r="I61" s="2">
        <v>8</v>
      </c>
      <c r="J61" s="2">
        <v>1</v>
      </c>
      <c r="K61" s="14">
        <f t="shared" si="0"/>
        <v>0.004166666666666541</v>
      </c>
    </row>
    <row r="62" spans="1:11" ht="15.75">
      <c r="A62" s="1">
        <v>0.7055555555555556</v>
      </c>
      <c r="B62" s="2">
        <v>60</v>
      </c>
      <c r="C62" s="2">
        <v>2339</v>
      </c>
      <c r="D62" s="2">
        <v>2496</v>
      </c>
      <c r="E62" s="2">
        <v>3027</v>
      </c>
      <c r="F62" s="2">
        <v>3408</v>
      </c>
      <c r="G62" s="2">
        <v>207</v>
      </c>
      <c r="H62" s="2">
        <v>1759</v>
      </c>
      <c r="I62" s="2">
        <v>6</v>
      </c>
      <c r="J62" s="2">
        <v>0</v>
      </c>
      <c r="K62" s="14">
        <f t="shared" si="0"/>
        <v>0.004166666666666763</v>
      </c>
    </row>
    <row r="63" spans="1:11" ht="15.75">
      <c r="A63" s="1">
        <v>0.7097222222222223</v>
      </c>
      <c r="B63" s="2">
        <v>61</v>
      </c>
      <c r="C63" s="2">
        <v>1160</v>
      </c>
      <c r="D63" s="2">
        <v>233</v>
      </c>
      <c r="E63" s="2">
        <v>1515</v>
      </c>
      <c r="F63" s="2">
        <v>2584</v>
      </c>
      <c r="G63" s="2">
        <v>687</v>
      </c>
      <c r="H63" s="2">
        <v>2404</v>
      </c>
      <c r="I63" s="2">
        <v>7</v>
      </c>
      <c r="J63" s="2">
        <v>0</v>
      </c>
      <c r="K63" s="14">
        <f t="shared" si="0"/>
        <v>0.004166666666666652</v>
      </c>
    </row>
    <row r="64" spans="1:11" ht="15.75">
      <c r="A64" s="1">
        <v>0.7131944444444445</v>
      </c>
      <c r="B64" s="2">
        <v>62</v>
      </c>
      <c r="C64" s="2">
        <v>2659</v>
      </c>
      <c r="D64" s="2">
        <v>1452</v>
      </c>
      <c r="E64" s="2">
        <v>4</v>
      </c>
      <c r="F64" s="2">
        <v>294</v>
      </c>
      <c r="G64" s="2">
        <v>3271</v>
      </c>
      <c r="H64" s="2">
        <v>3309</v>
      </c>
      <c r="I64" s="2">
        <v>7</v>
      </c>
      <c r="J64" s="2">
        <v>6</v>
      </c>
      <c r="K64" s="14">
        <f t="shared" si="0"/>
        <v>0.00347222222222221</v>
      </c>
    </row>
    <row r="65" spans="1:11" ht="15.75">
      <c r="A65" s="1">
        <v>0.7194444444444444</v>
      </c>
      <c r="B65" s="2">
        <v>63</v>
      </c>
      <c r="C65" s="2">
        <v>3328</v>
      </c>
      <c r="D65" s="2">
        <v>981</v>
      </c>
      <c r="E65" s="2">
        <v>702</v>
      </c>
      <c r="F65" s="2">
        <v>3120</v>
      </c>
      <c r="G65" s="2">
        <v>2272</v>
      </c>
      <c r="H65" s="2">
        <v>968</v>
      </c>
      <c r="I65" s="2">
        <v>3</v>
      </c>
      <c r="J65" s="2">
        <v>0</v>
      </c>
      <c r="K65" s="14">
        <f t="shared" si="0"/>
        <v>0.006249999999999978</v>
      </c>
    </row>
    <row r="66" spans="1:11" ht="15.75">
      <c r="A66" s="1">
        <v>0.725</v>
      </c>
      <c r="B66" s="2">
        <v>64</v>
      </c>
      <c r="C66" s="2">
        <v>606</v>
      </c>
      <c r="D66" s="2">
        <v>597</v>
      </c>
      <c r="E66" s="2">
        <v>190</v>
      </c>
      <c r="F66" s="2">
        <v>330</v>
      </c>
      <c r="G66" s="2">
        <v>1671</v>
      </c>
      <c r="H66" s="2">
        <v>1836</v>
      </c>
      <c r="I66" s="2">
        <v>0</v>
      </c>
      <c r="J66" s="2">
        <v>7</v>
      </c>
      <c r="K66" s="14">
        <f t="shared" si="0"/>
        <v>0.005555555555555536</v>
      </c>
    </row>
    <row r="67" spans="1:11" ht="15.75">
      <c r="A67" s="1">
        <v>0.7291666666666666</v>
      </c>
      <c r="B67" s="2">
        <v>65</v>
      </c>
      <c r="C67" s="2">
        <v>867</v>
      </c>
      <c r="D67" s="2">
        <v>1047</v>
      </c>
      <c r="E67" s="2">
        <v>2085</v>
      </c>
      <c r="F67" s="2">
        <v>362</v>
      </c>
      <c r="G67" s="2">
        <v>3303</v>
      </c>
      <c r="H67" s="2">
        <v>1197</v>
      </c>
      <c r="I67" s="2">
        <v>0</v>
      </c>
      <c r="J67" s="2">
        <v>5</v>
      </c>
      <c r="K67" s="14">
        <f t="shared" si="0"/>
        <v>0.004166666666666652</v>
      </c>
    </row>
    <row r="68" spans="1:12" ht="15.75">
      <c r="A68" s="1">
        <v>0.7347222222222222</v>
      </c>
      <c r="B68" s="2">
        <v>66</v>
      </c>
      <c r="C68" s="2">
        <v>1717</v>
      </c>
      <c r="D68" s="2">
        <v>2174</v>
      </c>
      <c r="E68" s="2">
        <v>1644</v>
      </c>
      <c r="F68" s="2">
        <v>599</v>
      </c>
      <c r="G68" s="2">
        <v>589</v>
      </c>
      <c r="H68" s="2">
        <v>580</v>
      </c>
      <c r="I68" s="2">
        <v>8</v>
      </c>
      <c r="J68" s="2">
        <v>7</v>
      </c>
      <c r="K68" s="14">
        <f>A68-A67</f>
        <v>0.005555555555555536</v>
      </c>
      <c r="L68" s="14">
        <f>(SUM(K29:K68))/(68-28)</f>
        <v>0.004774305555555555</v>
      </c>
    </row>
    <row r="69" spans="1:12" ht="15.75">
      <c r="A69" s="1">
        <v>0.3840277777777778</v>
      </c>
      <c r="B69" s="2">
        <v>67</v>
      </c>
      <c r="C69" s="2">
        <v>1702</v>
      </c>
      <c r="D69" s="2">
        <v>3295</v>
      </c>
      <c r="E69" s="2">
        <v>848</v>
      </c>
      <c r="F69" s="2">
        <v>691</v>
      </c>
      <c r="G69" s="2">
        <v>980</v>
      </c>
      <c r="H69" s="2">
        <v>1388</v>
      </c>
      <c r="I69" s="2">
        <v>0</v>
      </c>
      <c r="J69" s="2">
        <v>1</v>
      </c>
      <c r="L69" t="s">
        <v>40</v>
      </c>
    </row>
    <row r="70" spans="1:11" ht="15.75">
      <c r="A70" s="1">
        <v>0.3875</v>
      </c>
      <c r="B70" s="2">
        <v>68</v>
      </c>
      <c r="C70" s="2">
        <v>2429</v>
      </c>
      <c r="D70" s="2">
        <v>995</v>
      </c>
      <c r="E70" s="2">
        <v>3027</v>
      </c>
      <c r="F70" s="2">
        <v>1138</v>
      </c>
      <c r="G70" s="2">
        <v>2576</v>
      </c>
      <c r="H70" s="2">
        <v>1160</v>
      </c>
      <c r="I70" s="2">
        <v>5</v>
      </c>
      <c r="J70" s="2">
        <v>7</v>
      </c>
      <c r="K70" s="14">
        <f aca="true" t="shared" si="1" ref="K70:K99">A70-A69</f>
        <v>0.00347222222222221</v>
      </c>
    </row>
    <row r="71" spans="1:11" ht="15.75">
      <c r="A71" s="1">
        <v>0.39375</v>
      </c>
      <c r="B71" s="2">
        <v>69</v>
      </c>
      <c r="C71" s="2">
        <v>597</v>
      </c>
      <c r="D71" s="2">
        <v>207</v>
      </c>
      <c r="E71" s="2">
        <v>3309</v>
      </c>
      <c r="F71" s="2">
        <v>1692</v>
      </c>
      <c r="G71" s="2">
        <v>3408</v>
      </c>
      <c r="H71" s="2">
        <v>1515</v>
      </c>
      <c r="I71" s="2">
        <v>0</v>
      </c>
      <c r="J71" s="2">
        <v>0</v>
      </c>
      <c r="K71" s="14">
        <f t="shared" si="1"/>
        <v>0.006249999999999978</v>
      </c>
    </row>
    <row r="72" spans="1:11" ht="15.75">
      <c r="A72" s="1">
        <v>0.3986111111111111</v>
      </c>
      <c r="B72" s="2">
        <v>70</v>
      </c>
      <c r="C72" s="2">
        <v>1759</v>
      </c>
      <c r="D72" s="2">
        <v>702</v>
      </c>
      <c r="E72" s="2">
        <v>1148</v>
      </c>
      <c r="F72" s="2">
        <v>362</v>
      </c>
      <c r="G72" s="2">
        <v>687</v>
      </c>
      <c r="H72" s="2">
        <v>1836</v>
      </c>
      <c r="I72" s="2">
        <v>4</v>
      </c>
      <c r="J72" s="2">
        <v>4</v>
      </c>
      <c r="K72" s="14">
        <f t="shared" si="1"/>
        <v>0.004861111111111094</v>
      </c>
    </row>
    <row r="73" spans="1:11" ht="15.75">
      <c r="A73" s="1">
        <v>0.40347222222222223</v>
      </c>
      <c r="B73" s="2">
        <v>71</v>
      </c>
      <c r="C73" s="2">
        <v>1197</v>
      </c>
      <c r="D73" s="2">
        <v>2085</v>
      </c>
      <c r="E73" s="2">
        <v>2339</v>
      </c>
      <c r="F73" s="2">
        <v>1438</v>
      </c>
      <c r="G73" s="2">
        <v>1717</v>
      </c>
      <c r="H73" s="2">
        <v>3271</v>
      </c>
      <c r="I73" s="2">
        <v>2</v>
      </c>
      <c r="J73" s="2">
        <v>3</v>
      </c>
      <c r="K73" s="14">
        <f t="shared" si="1"/>
        <v>0.004861111111111149</v>
      </c>
    </row>
    <row r="74" spans="1:11" ht="15.75">
      <c r="A74" s="1">
        <v>0.4076388888888889</v>
      </c>
      <c r="B74" s="2">
        <v>72</v>
      </c>
      <c r="C74" s="2">
        <v>2272</v>
      </c>
      <c r="D74" s="2">
        <v>696</v>
      </c>
      <c r="E74" s="2">
        <v>599</v>
      </c>
      <c r="F74" s="2">
        <v>1047</v>
      </c>
      <c r="G74" s="2">
        <v>1702</v>
      </c>
      <c r="H74" s="2">
        <v>2404</v>
      </c>
      <c r="I74" s="2">
        <v>8</v>
      </c>
      <c r="J74" s="2">
        <v>0</v>
      </c>
      <c r="K74" s="14">
        <f t="shared" si="1"/>
        <v>0.004166666666666652</v>
      </c>
    </row>
    <row r="75" spans="1:11" ht="15.75">
      <c r="A75" s="1">
        <v>0.41180555555555554</v>
      </c>
      <c r="B75" s="2">
        <v>73</v>
      </c>
      <c r="C75" s="2">
        <v>2429</v>
      </c>
      <c r="D75" s="2">
        <v>691</v>
      </c>
      <c r="E75" s="2">
        <v>190</v>
      </c>
      <c r="F75" s="2">
        <v>867</v>
      </c>
      <c r="G75" s="2">
        <v>3021</v>
      </c>
      <c r="H75" s="2">
        <v>3120</v>
      </c>
      <c r="I75" s="2">
        <v>8</v>
      </c>
      <c r="J75" s="2">
        <v>6</v>
      </c>
      <c r="K75" s="14">
        <f t="shared" si="1"/>
        <v>0.004166666666666652</v>
      </c>
    </row>
    <row r="76" spans="1:11" ht="15.75">
      <c r="A76" s="1">
        <v>0.4166666666666667</v>
      </c>
      <c r="B76" s="2">
        <v>74</v>
      </c>
      <c r="C76" s="2">
        <v>606</v>
      </c>
      <c r="D76" s="2">
        <v>1388</v>
      </c>
      <c r="E76" s="2">
        <v>2496</v>
      </c>
      <c r="F76" s="2">
        <v>2637</v>
      </c>
      <c r="G76" s="2">
        <v>1138</v>
      </c>
      <c r="H76" s="2">
        <v>1644</v>
      </c>
      <c r="I76" s="2">
        <v>8</v>
      </c>
      <c r="J76" s="2">
        <v>4</v>
      </c>
      <c r="K76" s="14">
        <f t="shared" si="1"/>
        <v>0.004861111111111149</v>
      </c>
    </row>
    <row r="77" spans="1:11" ht="15.75">
      <c r="A77" s="1">
        <v>0.42083333333333334</v>
      </c>
      <c r="B77" s="2">
        <v>75</v>
      </c>
      <c r="C77" s="2">
        <v>2174</v>
      </c>
      <c r="D77" s="2">
        <v>3295</v>
      </c>
      <c r="E77" s="2">
        <v>4</v>
      </c>
      <c r="F77" s="2">
        <v>233</v>
      </c>
      <c r="G77" s="2">
        <v>1452</v>
      </c>
      <c r="H77" s="2">
        <v>1671</v>
      </c>
      <c r="I77" s="2">
        <v>1</v>
      </c>
      <c r="J77" s="2">
        <v>1</v>
      </c>
      <c r="K77" s="14">
        <f t="shared" si="1"/>
        <v>0.004166666666666652</v>
      </c>
    </row>
    <row r="78" spans="1:11" ht="15.75">
      <c r="A78" s="1">
        <v>0.425</v>
      </c>
      <c r="B78" s="2">
        <v>76</v>
      </c>
      <c r="C78" s="2">
        <v>2584</v>
      </c>
      <c r="D78" s="2">
        <v>330</v>
      </c>
      <c r="E78" s="2">
        <v>2659</v>
      </c>
      <c r="F78" s="2">
        <v>3303</v>
      </c>
      <c r="G78" s="2">
        <v>580</v>
      </c>
      <c r="H78" s="2">
        <v>848</v>
      </c>
      <c r="I78" s="2">
        <v>9</v>
      </c>
      <c r="J78" s="2">
        <v>1</v>
      </c>
      <c r="K78" s="14">
        <f t="shared" si="1"/>
        <v>0.004166666666666652</v>
      </c>
    </row>
    <row r="79" spans="1:11" ht="15.75">
      <c r="A79" s="1">
        <v>0.4291666666666667</v>
      </c>
      <c r="B79" s="2">
        <v>77</v>
      </c>
      <c r="C79" s="2">
        <v>589</v>
      </c>
      <c r="D79" s="2">
        <v>2576</v>
      </c>
      <c r="E79" s="2">
        <v>3328</v>
      </c>
      <c r="F79" s="2">
        <v>980</v>
      </c>
      <c r="G79" s="2">
        <v>294</v>
      </c>
      <c r="H79" s="2">
        <v>981</v>
      </c>
      <c r="I79" s="2">
        <v>3</v>
      </c>
      <c r="J79" s="2">
        <v>8</v>
      </c>
      <c r="K79" s="14">
        <f t="shared" si="1"/>
        <v>0.004166666666666707</v>
      </c>
    </row>
    <row r="80" spans="1:11" ht="15.75">
      <c r="A80" s="1">
        <v>0.43333333333333335</v>
      </c>
      <c r="B80" s="2">
        <v>78</v>
      </c>
      <c r="C80" s="2">
        <v>995</v>
      </c>
      <c r="D80" s="2">
        <v>1197</v>
      </c>
      <c r="E80" s="2">
        <v>1717</v>
      </c>
      <c r="F80" s="2">
        <v>968</v>
      </c>
      <c r="G80" s="2">
        <v>1692</v>
      </c>
      <c r="H80" s="2">
        <v>1836</v>
      </c>
      <c r="I80" s="2">
        <v>5</v>
      </c>
      <c r="J80" s="2">
        <v>7</v>
      </c>
      <c r="K80" s="14">
        <f t="shared" si="1"/>
        <v>0.004166666666666652</v>
      </c>
    </row>
    <row r="81" spans="1:11" ht="15.75">
      <c r="A81" s="1">
        <v>0.4395833333333334</v>
      </c>
      <c r="B81" s="2">
        <v>79</v>
      </c>
      <c r="C81" s="2">
        <v>597</v>
      </c>
      <c r="D81" s="2">
        <v>3021</v>
      </c>
      <c r="E81" s="2">
        <v>1148</v>
      </c>
      <c r="F81" s="2">
        <v>2085</v>
      </c>
      <c r="G81" s="2">
        <v>1702</v>
      </c>
      <c r="H81" s="2">
        <v>1644</v>
      </c>
      <c r="I81" s="2">
        <v>5</v>
      </c>
      <c r="J81" s="2">
        <v>1</v>
      </c>
      <c r="K81" s="14">
        <f t="shared" si="1"/>
        <v>0.006250000000000033</v>
      </c>
    </row>
    <row r="82" spans="1:11" ht="15.75">
      <c r="A82" s="1">
        <v>0.4444444444444444</v>
      </c>
      <c r="B82" s="2">
        <v>80</v>
      </c>
      <c r="C82" s="2">
        <v>362</v>
      </c>
      <c r="D82" s="2">
        <v>2404</v>
      </c>
      <c r="E82" s="2">
        <v>3120</v>
      </c>
      <c r="F82" s="2">
        <v>1388</v>
      </c>
      <c r="G82" s="2">
        <v>3309</v>
      </c>
      <c r="H82" s="2">
        <v>3027</v>
      </c>
      <c r="I82" s="2">
        <v>0</v>
      </c>
      <c r="J82" s="2">
        <v>3</v>
      </c>
      <c r="K82" s="14">
        <f t="shared" si="1"/>
        <v>0.004861111111111038</v>
      </c>
    </row>
    <row r="83" spans="1:11" ht="15.75">
      <c r="A83" s="1">
        <v>0.44930555555555557</v>
      </c>
      <c r="B83" s="2">
        <v>81</v>
      </c>
      <c r="C83" s="2">
        <v>1515</v>
      </c>
      <c r="D83" s="2">
        <v>2272</v>
      </c>
      <c r="E83" s="2">
        <v>2339</v>
      </c>
      <c r="F83" s="2">
        <v>2429</v>
      </c>
      <c r="G83" s="2">
        <v>606</v>
      </c>
      <c r="H83" s="2">
        <v>1452</v>
      </c>
      <c r="I83" s="2">
        <v>5</v>
      </c>
      <c r="J83" s="2">
        <v>2</v>
      </c>
      <c r="K83" s="14">
        <f t="shared" si="1"/>
        <v>0.004861111111111149</v>
      </c>
    </row>
    <row r="84" spans="1:11" ht="15.75">
      <c r="A84" s="1">
        <v>0.4527777777777778</v>
      </c>
      <c r="B84" s="2">
        <v>82</v>
      </c>
      <c r="C84" s="2">
        <v>1047</v>
      </c>
      <c r="D84" s="2">
        <v>4</v>
      </c>
      <c r="E84" s="2">
        <v>1759</v>
      </c>
      <c r="F84" s="2">
        <v>980</v>
      </c>
      <c r="G84" s="2">
        <v>848</v>
      </c>
      <c r="H84" s="2">
        <v>1138</v>
      </c>
      <c r="I84" s="2">
        <v>4</v>
      </c>
      <c r="J84" s="2">
        <v>1</v>
      </c>
      <c r="K84" s="14">
        <f t="shared" si="1"/>
        <v>0.00347222222222221</v>
      </c>
    </row>
    <row r="85" spans="1:11" ht="15.75">
      <c r="A85" s="1">
        <v>0.45694444444444443</v>
      </c>
      <c r="B85" s="2">
        <v>83</v>
      </c>
      <c r="C85" s="2">
        <v>2637</v>
      </c>
      <c r="D85" s="2">
        <v>330</v>
      </c>
      <c r="E85" s="2">
        <v>294</v>
      </c>
      <c r="F85" s="2">
        <v>3295</v>
      </c>
      <c r="G85" s="2">
        <v>599</v>
      </c>
      <c r="H85" s="2">
        <v>1671</v>
      </c>
      <c r="I85" s="2">
        <v>7</v>
      </c>
      <c r="J85" s="2">
        <v>3</v>
      </c>
      <c r="K85" s="14">
        <f t="shared" si="1"/>
        <v>0.004166666666666652</v>
      </c>
    </row>
    <row r="86" spans="1:11" ht="15.75">
      <c r="A86" s="1">
        <v>0.4618055555555556</v>
      </c>
      <c r="B86" s="2">
        <v>84</v>
      </c>
      <c r="C86" s="2">
        <v>995</v>
      </c>
      <c r="D86" s="2">
        <v>3303</v>
      </c>
      <c r="E86" s="2">
        <v>2584</v>
      </c>
      <c r="F86" s="2">
        <v>190</v>
      </c>
      <c r="G86" s="2">
        <v>589</v>
      </c>
      <c r="H86" s="2">
        <v>702</v>
      </c>
      <c r="I86" s="2">
        <v>2</v>
      </c>
      <c r="J86" s="2">
        <v>4</v>
      </c>
      <c r="K86" s="14">
        <f t="shared" si="1"/>
        <v>0.004861111111111149</v>
      </c>
    </row>
    <row r="87" spans="1:11" ht="15.75">
      <c r="A87" s="1">
        <v>0.46527777777777773</v>
      </c>
      <c r="B87" s="2">
        <v>85</v>
      </c>
      <c r="C87" s="2">
        <v>2496</v>
      </c>
      <c r="D87" s="2">
        <v>233</v>
      </c>
      <c r="E87" s="2">
        <v>968</v>
      </c>
      <c r="F87" s="2">
        <v>696</v>
      </c>
      <c r="G87" s="2">
        <v>1160</v>
      </c>
      <c r="H87" s="2">
        <v>580</v>
      </c>
      <c r="I87" s="2">
        <v>12</v>
      </c>
      <c r="J87" s="2">
        <v>4</v>
      </c>
      <c r="K87" s="14">
        <f t="shared" si="1"/>
        <v>0.0034722222222221544</v>
      </c>
    </row>
    <row r="88" spans="1:11" ht="15.75">
      <c r="A88" s="1">
        <v>0.4694444444444445</v>
      </c>
      <c r="B88" s="2">
        <v>86</v>
      </c>
      <c r="C88" s="2">
        <v>1438</v>
      </c>
      <c r="D88" s="2">
        <v>3328</v>
      </c>
      <c r="E88" s="2">
        <v>687</v>
      </c>
      <c r="F88" s="2">
        <v>2659</v>
      </c>
      <c r="G88" s="2">
        <v>867</v>
      </c>
      <c r="H88" s="2">
        <v>3408</v>
      </c>
      <c r="I88" s="2">
        <v>5</v>
      </c>
      <c r="J88" s="2">
        <v>0</v>
      </c>
      <c r="K88" s="14">
        <f t="shared" si="1"/>
        <v>0.004166666666666763</v>
      </c>
    </row>
    <row r="89" spans="1:11" ht="15.75">
      <c r="A89" s="1">
        <v>0.47430555555555554</v>
      </c>
      <c r="B89" s="2">
        <v>87</v>
      </c>
      <c r="C89" s="2">
        <v>691</v>
      </c>
      <c r="D89" s="2">
        <v>2576</v>
      </c>
      <c r="E89" s="2">
        <v>981</v>
      </c>
      <c r="F89" s="2">
        <v>3271</v>
      </c>
      <c r="G89" s="2">
        <v>2174</v>
      </c>
      <c r="H89" s="2">
        <v>207</v>
      </c>
      <c r="I89" s="2">
        <v>0</v>
      </c>
      <c r="J89" s="2">
        <v>2</v>
      </c>
      <c r="K89" s="14">
        <f t="shared" si="1"/>
        <v>0.004861111111111038</v>
      </c>
    </row>
    <row r="90" spans="1:11" ht="15.75">
      <c r="A90" s="1">
        <v>0.4784722222222222</v>
      </c>
      <c r="B90" s="2">
        <v>88</v>
      </c>
      <c r="C90" s="2">
        <v>3027</v>
      </c>
      <c r="D90" s="2">
        <v>2085</v>
      </c>
      <c r="E90" s="2">
        <v>599</v>
      </c>
      <c r="F90" s="2">
        <v>4</v>
      </c>
      <c r="G90" s="2">
        <v>1692</v>
      </c>
      <c r="H90" s="2">
        <v>2429</v>
      </c>
      <c r="I90" s="2">
        <v>2</v>
      </c>
      <c r="J90" s="2">
        <v>2</v>
      </c>
      <c r="K90" s="14">
        <f t="shared" si="1"/>
        <v>0.004166666666666652</v>
      </c>
    </row>
    <row r="91" spans="1:11" ht="15.75">
      <c r="A91" s="1">
        <v>0.4840277777777778</v>
      </c>
      <c r="B91" s="2">
        <v>89</v>
      </c>
      <c r="C91" s="2">
        <v>1515</v>
      </c>
      <c r="D91" s="2">
        <v>3021</v>
      </c>
      <c r="E91" s="2">
        <v>1138</v>
      </c>
      <c r="F91" s="2">
        <v>3120</v>
      </c>
      <c r="G91" s="2">
        <v>1759</v>
      </c>
      <c r="H91" s="2">
        <v>3295</v>
      </c>
      <c r="I91" s="2">
        <v>3</v>
      </c>
      <c r="J91" s="2">
        <v>2</v>
      </c>
      <c r="K91" s="14">
        <f t="shared" si="1"/>
        <v>0.005555555555555591</v>
      </c>
    </row>
    <row r="92" spans="1:11" ht="15.75">
      <c r="A92" s="1">
        <v>0.4875</v>
      </c>
      <c r="B92" s="2">
        <v>90</v>
      </c>
      <c r="C92" s="2">
        <v>580</v>
      </c>
      <c r="D92" s="2">
        <v>2272</v>
      </c>
      <c r="E92" s="2">
        <v>3309</v>
      </c>
      <c r="F92" s="2">
        <v>1148</v>
      </c>
      <c r="G92" s="2">
        <v>2339</v>
      </c>
      <c r="H92" s="2">
        <v>2637</v>
      </c>
      <c r="I92" s="2">
        <v>3</v>
      </c>
      <c r="J92" s="2">
        <v>0</v>
      </c>
      <c r="K92" s="14">
        <f t="shared" si="1"/>
        <v>0.00347222222222221</v>
      </c>
    </row>
    <row r="93" spans="1:11" ht="15.75">
      <c r="A93" s="1">
        <v>0.4916666666666667</v>
      </c>
      <c r="B93" s="2">
        <v>91</v>
      </c>
      <c r="C93" s="2">
        <v>867</v>
      </c>
      <c r="D93" s="2">
        <v>968</v>
      </c>
      <c r="E93" s="2">
        <v>687</v>
      </c>
      <c r="F93" s="2">
        <v>597</v>
      </c>
      <c r="G93" s="2">
        <v>1388</v>
      </c>
      <c r="H93" s="2">
        <v>1452</v>
      </c>
      <c r="I93" s="2">
        <v>13</v>
      </c>
      <c r="J93" s="2">
        <v>7</v>
      </c>
      <c r="K93" s="14">
        <f t="shared" si="1"/>
        <v>0.004166666666666707</v>
      </c>
    </row>
    <row r="94" spans="1:11" ht="15.75">
      <c r="A94" s="1">
        <v>0.49583333333333335</v>
      </c>
      <c r="B94" s="2">
        <v>92</v>
      </c>
      <c r="C94" s="2">
        <v>3328</v>
      </c>
      <c r="D94" s="2">
        <v>330</v>
      </c>
      <c r="E94" s="2">
        <v>207</v>
      </c>
      <c r="F94" s="2">
        <v>995</v>
      </c>
      <c r="G94" s="2">
        <v>2174</v>
      </c>
      <c r="H94" s="2">
        <v>1047</v>
      </c>
      <c r="I94" s="2">
        <v>6</v>
      </c>
      <c r="J94" s="2">
        <v>1</v>
      </c>
      <c r="K94" s="14">
        <f t="shared" si="1"/>
        <v>0.004166666666666652</v>
      </c>
    </row>
    <row r="95" spans="1:11" ht="15.75">
      <c r="A95" s="1">
        <v>0.5020833333333333</v>
      </c>
      <c r="B95" s="2">
        <v>93</v>
      </c>
      <c r="C95" s="2">
        <v>2576</v>
      </c>
      <c r="D95" s="2">
        <v>3303</v>
      </c>
      <c r="E95" s="2">
        <v>1702</v>
      </c>
      <c r="F95" s="2">
        <v>606</v>
      </c>
      <c r="G95" s="2">
        <v>233</v>
      </c>
      <c r="H95" s="2">
        <v>1717</v>
      </c>
      <c r="I95" s="2">
        <v>0</v>
      </c>
      <c r="J95" s="2">
        <v>12</v>
      </c>
      <c r="K95" s="14">
        <f t="shared" si="1"/>
        <v>0.006249999999999978</v>
      </c>
    </row>
    <row r="96" spans="1:11" ht="15.75">
      <c r="A96" s="1">
        <v>0.5069444444444444</v>
      </c>
      <c r="B96" s="2">
        <v>94</v>
      </c>
      <c r="C96" s="2">
        <v>981</v>
      </c>
      <c r="D96" s="2">
        <v>2404</v>
      </c>
      <c r="E96" s="2">
        <v>2496</v>
      </c>
      <c r="F96" s="2">
        <v>702</v>
      </c>
      <c r="G96" s="2">
        <v>294</v>
      </c>
      <c r="H96" s="2">
        <v>1438</v>
      </c>
      <c r="I96" s="2">
        <v>1</v>
      </c>
      <c r="J96" s="2">
        <v>1</v>
      </c>
      <c r="K96" s="14">
        <f t="shared" si="1"/>
        <v>0.004861111111111094</v>
      </c>
    </row>
    <row r="97" spans="1:11" ht="15.75">
      <c r="A97" s="1">
        <v>0.5104166666666666</v>
      </c>
      <c r="B97" s="2">
        <v>95</v>
      </c>
      <c r="C97" s="2">
        <v>589</v>
      </c>
      <c r="D97" s="2">
        <v>1671</v>
      </c>
      <c r="E97" s="2">
        <v>362</v>
      </c>
      <c r="F97" s="2">
        <v>1160</v>
      </c>
      <c r="G97" s="2">
        <v>691</v>
      </c>
      <c r="H97" s="2">
        <v>2659</v>
      </c>
      <c r="I97" s="2">
        <v>3</v>
      </c>
      <c r="J97" s="2">
        <v>2</v>
      </c>
      <c r="K97" s="14">
        <f t="shared" si="1"/>
        <v>0.00347222222222221</v>
      </c>
    </row>
    <row r="98" spans="1:11" ht="15.75">
      <c r="A98" s="1">
        <v>0.5145833333333333</v>
      </c>
      <c r="B98" s="2">
        <v>96</v>
      </c>
      <c r="C98" s="2">
        <v>3271</v>
      </c>
      <c r="D98" s="2">
        <v>1836</v>
      </c>
      <c r="E98" s="2">
        <v>2584</v>
      </c>
      <c r="F98" s="2">
        <v>696</v>
      </c>
      <c r="G98" s="2">
        <v>980</v>
      </c>
      <c r="H98" s="2">
        <v>3408</v>
      </c>
      <c r="I98" s="2">
        <v>2</v>
      </c>
      <c r="J98" s="2">
        <v>0</v>
      </c>
      <c r="K98" s="14">
        <f t="shared" si="1"/>
        <v>0.004166666666666652</v>
      </c>
    </row>
    <row r="99" spans="1:12" ht="15.75">
      <c r="A99" s="1">
        <v>0.5180555555555556</v>
      </c>
      <c r="B99" s="2">
        <v>97</v>
      </c>
      <c r="C99" s="2">
        <v>1644</v>
      </c>
      <c r="D99" s="2">
        <v>190</v>
      </c>
      <c r="E99" s="2">
        <v>2339</v>
      </c>
      <c r="F99" s="2">
        <v>1197</v>
      </c>
      <c r="G99" s="2">
        <v>848</v>
      </c>
      <c r="H99" s="2">
        <v>2637</v>
      </c>
      <c r="I99" s="2">
        <v>6</v>
      </c>
      <c r="J99" s="2">
        <v>8</v>
      </c>
      <c r="K99" s="14">
        <f t="shared" si="1"/>
        <v>0.003472222222222321</v>
      </c>
      <c r="L99" s="14">
        <f>(SUM(K70:K99))/(99-69)</f>
        <v>0.004467592592592593</v>
      </c>
    </row>
    <row r="100" spans="1:12" ht="15.75">
      <c r="A100" s="1"/>
      <c r="B100" s="2"/>
      <c r="C100" s="2"/>
      <c r="D100" s="2"/>
      <c r="E100" s="2"/>
      <c r="F100" s="2"/>
      <c r="G100" t="s">
        <v>128</v>
      </c>
      <c r="I100">
        <f>SUM(I3:I99)</f>
        <v>336</v>
      </c>
      <c r="J100">
        <f>SUM(J3:J99)</f>
        <v>319</v>
      </c>
      <c r="K100" s="14"/>
      <c r="L100" s="14">
        <f>(SUM(K3:K99))/(99-2-3)</f>
        <v>0.004713356973995272</v>
      </c>
    </row>
    <row r="101" spans="1:10" ht="15.75">
      <c r="A101" s="5"/>
      <c r="G101" t="s">
        <v>129</v>
      </c>
      <c r="J101">
        <f>(I100+J100)/(99-2)/2</f>
        <v>3.3762886597938144</v>
      </c>
    </row>
    <row r="102" spans="1:11" ht="15.75" customHeight="1">
      <c r="A102" s="117" t="s">
        <v>3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</row>
    <row r="103" spans="1:11" ht="31.5">
      <c r="A103" s="3" t="s">
        <v>4</v>
      </c>
      <c r="B103" s="3" t="s">
        <v>5</v>
      </c>
      <c r="C103" s="3" t="s">
        <v>6</v>
      </c>
      <c r="D103" s="3" t="s">
        <v>7</v>
      </c>
      <c r="E103" s="3" t="s">
        <v>8</v>
      </c>
      <c r="F103" s="3" t="s">
        <v>9</v>
      </c>
      <c r="G103" s="3" t="s">
        <v>10</v>
      </c>
      <c r="H103" s="3" t="s">
        <v>11</v>
      </c>
      <c r="I103" s="3" t="s">
        <v>12</v>
      </c>
      <c r="J103" s="3" t="s">
        <v>13</v>
      </c>
      <c r="K103" s="3" t="s">
        <v>14</v>
      </c>
    </row>
    <row r="104" spans="1:11" ht="15.75">
      <c r="A104" s="1">
        <v>0.5909722222222222</v>
      </c>
      <c r="B104" s="4" t="s">
        <v>15</v>
      </c>
      <c r="C104" s="2">
        <v>1</v>
      </c>
      <c r="D104" s="2">
        <v>1452</v>
      </c>
      <c r="E104" s="2">
        <v>1717</v>
      </c>
      <c r="F104" s="2">
        <v>330</v>
      </c>
      <c r="G104" s="2">
        <v>1138</v>
      </c>
      <c r="H104" s="2">
        <v>1515</v>
      </c>
      <c r="I104" s="2">
        <v>2637</v>
      </c>
      <c r="J104" s="2">
        <v>15</v>
      </c>
      <c r="K104" s="2">
        <v>1</v>
      </c>
    </row>
    <row r="105" spans="1:11" ht="15.75">
      <c r="A105" s="1">
        <v>0.5958333333333333</v>
      </c>
      <c r="B105" s="4" t="s">
        <v>16</v>
      </c>
      <c r="C105" s="2">
        <v>2</v>
      </c>
      <c r="D105" s="2">
        <v>2584</v>
      </c>
      <c r="E105" s="2">
        <v>2496</v>
      </c>
      <c r="F105" s="2">
        <v>1388</v>
      </c>
      <c r="G105" s="2">
        <v>599</v>
      </c>
      <c r="H105" s="2">
        <v>687</v>
      </c>
      <c r="I105" s="2">
        <v>3328</v>
      </c>
      <c r="J105" s="2">
        <v>5</v>
      </c>
      <c r="K105" s="2">
        <v>4</v>
      </c>
    </row>
    <row r="106" spans="1:11" ht="15.75">
      <c r="A106" s="1">
        <v>0.6006944444444444</v>
      </c>
      <c r="B106" s="4" t="s">
        <v>17</v>
      </c>
      <c r="C106" s="2">
        <v>3</v>
      </c>
      <c r="D106" s="2">
        <v>2429</v>
      </c>
      <c r="E106" s="2">
        <v>233</v>
      </c>
      <c r="F106" s="2">
        <v>190</v>
      </c>
      <c r="G106" s="2">
        <v>2272</v>
      </c>
      <c r="H106" s="2">
        <v>3021</v>
      </c>
      <c r="I106" s="2">
        <v>207</v>
      </c>
      <c r="J106" s="2">
        <v>10</v>
      </c>
      <c r="K106" s="2">
        <v>3</v>
      </c>
    </row>
    <row r="107" spans="1:11" ht="15.75">
      <c r="A107" s="1">
        <v>0.6048611111111112</v>
      </c>
      <c r="B107" s="4" t="s">
        <v>18</v>
      </c>
      <c r="C107" s="2">
        <v>4</v>
      </c>
      <c r="D107" s="2">
        <v>968</v>
      </c>
      <c r="E107" s="2">
        <v>294</v>
      </c>
      <c r="F107" s="2">
        <v>980</v>
      </c>
      <c r="G107" s="2">
        <v>1160</v>
      </c>
      <c r="H107" s="2">
        <v>1671</v>
      </c>
      <c r="I107" s="2">
        <v>1197</v>
      </c>
      <c r="J107" s="2">
        <v>10</v>
      </c>
      <c r="K107" s="2">
        <v>7</v>
      </c>
    </row>
    <row r="108" spans="1:11" ht="15.75">
      <c r="A108" s="1">
        <v>0.6097222222222222</v>
      </c>
      <c r="B108" s="4" t="s">
        <v>19</v>
      </c>
      <c r="C108" s="2">
        <v>5</v>
      </c>
      <c r="D108" s="2">
        <v>330</v>
      </c>
      <c r="E108" s="2">
        <v>1717</v>
      </c>
      <c r="F108" s="2">
        <v>1452</v>
      </c>
      <c r="G108" s="2">
        <v>1138</v>
      </c>
      <c r="H108" s="2">
        <v>1515</v>
      </c>
      <c r="I108" s="2">
        <v>2637</v>
      </c>
      <c r="J108" s="2">
        <v>12</v>
      </c>
      <c r="K108" s="2">
        <v>4</v>
      </c>
    </row>
    <row r="109" spans="1:11" ht="15.75">
      <c r="A109" s="1">
        <v>0.6173611111111111</v>
      </c>
      <c r="B109" s="4" t="s">
        <v>20</v>
      </c>
      <c r="C109" s="2">
        <v>6</v>
      </c>
      <c r="D109" s="2">
        <v>1388</v>
      </c>
      <c r="E109" s="2">
        <v>2496</v>
      </c>
      <c r="F109" s="2">
        <v>2584</v>
      </c>
      <c r="G109" s="2">
        <v>687</v>
      </c>
      <c r="H109" s="2">
        <v>599</v>
      </c>
      <c r="I109" s="2">
        <v>3328</v>
      </c>
      <c r="J109" s="2">
        <v>5</v>
      </c>
      <c r="K109" s="2">
        <v>3</v>
      </c>
    </row>
    <row r="110" spans="1:11" ht="15.75">
      <c r="A110" s="1">
        <v>0.6215277777777778</v>
      </c>
      <c r="B110" s="4" t="s">
        <v>21</v>
      </c>
      <c r="C110" s="2">
        <v>7</v>
      </c>
      <c r="D110" s="2">
        <v>233</v>
      </c>
      <c r="E110" s="2">
        <v>2429</v>
      </c>
      <c r="F110" s="2">
        <v>190</v>
      </c>
      <c r="G110" s="2">
        <v>3021</v>
      </c>
      <c r="H110" s="2">
        <v>2272</v>
      </c>
      <c r="I110" s="2">
        <v>207</v>
      </c>
      <c r="J110" s="2">
        <v>7</v>
      </c>
      <c r="K110" s="2">
        <v>2</v>
      </c>
    </row>
    <row r="111" spans="1:11" ht="15.75">
      <c r="A111" s="1">
        <v>0.6256944444444444</v>
      </c>
      <c r="B111" s="4" t="s">
        <v>22</v>
      </c>
      <c r="C111" s="2">
        <v>8</v>
      </c>
      <c r="D111" s="2">
        <v>980</v>
      </c>
      <c r="E111" s="2">
        <v>968</v>
      </c>
      <c r="F111" s="2">
        <v>294</v>
      </c>
      <c r="G111" s="2">
        <v>1671</v>
      </c>
      <c r="H111" s="2">
        <v>1197</v>
      </c>
      <c r="I111" s="2">
        <v>1160</v>
      </c>
      <c r="J111" s="2">
        <v>11</v>
      </c>
      <c r="K111" s="2">
        <v>4</v>
      </c>
    </row>
    <row r="112" spans="1:11" ht="15.75">
      <c r="A112" s="1">
        <v>0.6361111111111112</v>
      </c>
      <c r="B112" s="4" t="s">
        <v>24</v>
      </c>
      <c r="C112" s="2">
        <v>13</v>
      </c>
      <c r="D112" s="2">
        <v>1452</v>
      </c>
      <c r="E112" s="2">
        <v>330</v>
      </c>
      <c r="F112" s="2">
        <v>1717</v>
      </c>
      <c r="G112" s="2">
        <v>1388</v>
      </c>
      <c r="H112" s="2">
        <v>2496</v>
      </c>
      <c r="I112" s="2">
        <v>2584</v>
      </c>
      <c r="J112" s="2">
        <v>8</v>
      </c>
      <c r="K112" s="2">
        <v>3</v>
      </c>
    </row>
    <row r="113" spans="1:11" ht="15.75">
      <c r="A113" s="1">
        <v>0.6409722222222222</v>
      </c>
      <c r="B113" s="4" t="s">
        <v>25</v>
      </c>
      <c r="C113" s="2">
        <v>14</v>
      </c>
      <c r="D113" s="2">
        <v>190</v>
      </c>
      <c r="E113" s="2">
        <v>233</v>
      </c>
      <c r="F113" s="2">
        <v>2429</v>
      </c>
      <c r="G113" s="2">
        <v>294</v>
      </c>
      <c r="H113" s="2">
        <v>980</v>
      </c>
      <c r="I113" s="2">
        <v>968</v>
      </c>
      <c r="J113" s="2">
        <v>6</v>
      </c>
      <c r="K113" s="2">
        <v>13</v>
      </c>
    </row>
    <row r="114" spans="1:11" ht="15.75">
      <c r="A114" s="1">
        <v>0.6472222222222223</v>
      </c>
      <c r="B114" s="4" t="s">
        <v>26</v>
      </c>
      <c r="C114" s="2">
        <v>15</v>
      </c>
      <c r="D114" s="2">
        <v>1452</v>
      </c>
      <c r="E114" s="2">
        <v>1717</v>
      </c>
      <c r="F114" s="2">
        <v>330</v>
      </c>
      <c r="G114" s="2">
        <v>2584</v>
      </c>
      <c r="H114" s="2">
        <v>2496</v>
      </c>
      <c r="I114" s="2">
        <v>1388</v>
      </c>
      <c r="J114" s="2">
        <v>11</v>
      </c>
      <c r="K114" s="2">
        <v>4</v>
      </c>
    </row>
    <row r="115" spans="1:11" ht="15.75">
      <c r="A115" s="1">
        <v>0.6590277777777778</v>
      </c>
      <c r="B115" s="4" t="s">
        <v>27</v>
      </c>
      <c r="C115" s="2">
        <v>16</v>
      </c>
      <c r="D115" s="2">
        <v>2429</v>
      </c>
      <c r="E115" s="2">
        <v>233</v>
      </c>
      <c r="F115" s="2">
        <v>190</v>
      </c>
      <c r="G115" s="2">
        <v>968</v>
      </c>
      <c r="H115" s="2">
        <v>294</v>
      </c>
      <c r="I115" s="2">
        <v>980</v>
      </c>
      <c r="J115" s="2">
        <v>6</v>
      </c>
      <c r="K115" s="2">
        <v>10</v>
      </c>
    </row>
    <row r="116" spans="1:11" ht="15.75">
      <c r="A116" s="1">
        <v>0.7118055555555555</v>
      </c>
      <c r="B116" s="4" t="s">
        <v>29</v>
      </c>
      <c r="C116" s="2">
        <v>19</v>
      </c>
      <c r="D116" s="2">
        <v>1717</v>
      </c>
      <c r="E116" s="2">
        <v>1452</v>
      </c>
      <c r="F116" s="2">
        <v>330</v>
      </c>
      <c r="G116" s="2">
        <v>968</v>
      </c>
      <c r="H116" s="2">
        <v>294</v>
      </c>
      <c r="I116" s="2">
        <v>980</v>
      </c>
      <c r="J116" s="2">
        <v>9</v>
      </c>
      <c r="K116" s="2">
        <v>3</v>
      </c>
    </row>
    <row r="117" spans="1:11" ht="15.75">
      <c r="A117" s="1">
        <v>0.6868055555555556</v>
      </c>
      <c r="B117" s="4" t="s">
        <v>30</v>
      </c>
      <c r="C117" s="2">
        <v>20</v>
      </c>
      <c r="D117" s="2">
        <v>330</v>
      </c>
      <c r="E117" s="2">
        <v>1717</v>
      </c>
      <c r="F117" s="2">
        <v>1452</v>
      </c>
      <c r="G117" s="2">
        <v>980</v>
      </c>
      <c r="H117" s="2">
        <v>294</v>
      </c>
      <c r="I117" s="2">
        <v>968</v>
      </c>
      <c r="J117" s="2">
        <v>14</v>
      </c>
      <c r="K117" s="2">
        <v>10</v>
      </c>
    </row>
    <row r="118" spans="1:11" ht="15.75">
      <c r="A118" s="1">
        <v>0.7</v>
      </c>
      <c r="B118" s="4" t="s">
        <v>33</v>
      </c>
      <c r="C118" s="2">
        <v>21</v>
      </c>
      <c r="D118" s="2">
        <v>1717</v>
      </c>
      <c r="E118" s="2">
        <v>330</v>
      </c>
      <c r="F118" s="2">
        <v>1452</v>
      </c>
      <c r="G118" s="2">
        <v>294</v>
      </c>
      <c r="H118" s="2">
        <v>968</v>
      </c>
      <c r="I118" s="2">
        <v>980</v>
      </c>
      <c r="J118" s="2">
        <v>8</v>
      </c>
      <c r="K118" s="2">
        <v>10</v>
      </c>
    </row>
    <row r="119" spans="8:11" ht="15.75">
      <c r="H119" t="s">
        <v>128</v>
      </c>
      <c r="J119">
        <f>SUM(J104:J118)</f>
        <v>137</v>
      </c>
      <c r="K119" s="32">
        <f>SUM(K104:K118)</f>
        <v>81</v>
      </c>
    </row>
    <row r="120" spans="8:11" ht="15.75">
      <c r="H120" t="s">
        <v>129</v>
      </c>
      <c r="K120">
        <f>(J119+K119)/(118-103)/2</f>
        <v>7.266666666666667</v>
      </c>
    </row>
  </sheetData>
  <sheetProtection/>
  <mergeCells count="2">
    <mergeCell ref="A1:J1"/>
    <mergeCell ref="A102:K102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54">
      <selection activeCell="K66" sqref="K66"/>
    </sheetView>
  </sheetViews>
  <sheetFormatPr defaultColWidth="8.875" defaultRowHeight="15.75"/>
  <sheetData>
    <row r="1" spans="1:10" ht="15.75" customHeight="1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1" ht="31.5">
      <c r="A2" s="3" t="s">
        <v>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11" t="s">
        <v>39</v>
      </c>
    </row>
    <row r="3" spans="1:12" ht="15.75">
      <c r="A3" s="1">
        <v>0.40069444444444446</v>
      </c>
      <c r="B3" s="2">
        <v>1</v>
      </c>
      <c r="C3" s="2">
        <v>2261</v>
      </c>
      <c r="D3" s="2">
        <v>399</v>
      </c>
      <c r="E3" s="2">
        <v>1592</v>
      </c>
      <c r="F3" s="2">
        <v>2945</v>
      </c>
      <c r="G3" s="2">
        <v>2859</v>
      </c>
      <c r="H3" s="2">
        <v>2711</v>
      </c>
      <c r="I3" s="2">
        <v>10</v>
      </c>
      <c r="J3" s="2">
        <v>0</v>
      </c>
      <c r="L3" t="s">
        <v>41</v>
      </c>
    </row>
    <row r="4" spans="1:11" ht="15.75">
      <c r="A4" s="1">
        <v>0.41111111111111115</v>
      </c>
      <c r="B4" s="2">
        <v>2</v>
      </c>
      <c r="C4" s="2">
        <v>1348</v>
      </c>
      <c r="D4" s="2">
        <v>1691</v>
      </c>
      <c r="E4" s="2">
        <v>1339</v>
      </c>
      <c r="F4" s="2">
        <v>1540</v>
      </c>
      <c r="G4" s="2">
        <v>2083</v>
      </c>
      <c r="H4" s="2">
        <v>1799</v>
      </c>
      <c r="I4" s="2">
        <v>0</v>
      </c>
      <c r="J4" s="2">
        <v>3</v>
      </c>
      <c r="K4" s="14">
        <f aca="true" t="shared" si="0" ref="K4:K64">A4-A3</f>
        <v>0.010416666666666685</v>
      </c>
    </row>
    <row r="5" spans="1:11" ht="15.75">
      <c r="A5" s="1">
        <v>0.4173611111111111</v>
      </c>
      <c r="B5" s="2">
        <v>3</v>
      </c>
      <c r="C5" s="2">
        <v>3198</v>
      </c>
      <c r="D5" s="2">
        <v>1789</v>
      </c>
      <c r="E5" s="2">
        <v>1332</v>
      </c>
      <c r="F5" s="2">
        <v>1245</v>
      </c>
      <c r="G5" s="2">
        <v>1377</v>
      </c>
      <c r="H5" s="2">
        <v>1977</v>
      </c>
      <c r="I5" s="2">
        <v>0</v>
      </c>
      <c r="J5" s="2">
        <v>0</v>
      </c>
      <c r="K5" s="14">
        <f t="shared" si="0"/>
        <v>0.006249999999999978</v>
      </c>
    </row>
    <row r="6" spans="1:11" ht="15.75">
      <c r="A6" s="1">
        <v>0.42430555555555555</v>
      </c>
      <c r="B6" s="2">
        <v>4</v>
      </c>
      <c r="C6" s="2">
        <v>1361</v>
      </c>
      <c r="D6" s="2">
        <v>2996</v>
      </c>
      <c r="E6" s="2">
        <v>2240</v>
      </c>
      <c r="F6" s="2">
        <v>2250</v>
      </c>
      <c r="G6" s="2">
        <v>1303</v>
      </c>
      <c r="H6" s="2">
        <v>159</v>
      </c>
      <c r="I6" s="2">
        <v>1</v>
      </c>
      <c r="J6" s="2">
        <v>0</v>
      </c>
      <c r="K6" s="14">
        <f t="shared" si="0"/>
        <v>0.00694444444444442</v>
      </c>
    </row>
    <row r="7" spans="1:11" ht="15.75">
      <c r="A7" s="1">
        <v>0.4305555555555556</v>
      </c>
      <c r="B7" s="2">
        <v>5</v>
      </c>
      <c r="C7" s="2">
        <v>662</v>
      </c>
      <c r="D7" s="2">
        <v>3200</v>
      </c>
      <c r="E7" s="2">
        <v>2036</v>
      </c>
      <c r="F7" s="2">
        <v>3403</v>
      </c>
      <c r="G7" s="2">
        <v>443</v>
      </c>
      <c r="H7" s="2">
        <v>1584</v>
      </c>
      <c r="I7" s="2">
        <v>1</v>
      </c>
      <c r="J7" s="2">
        <v>0</v>
      </c>
      <c r="K7" s="14">
        <f t="shared" si="0"/>
        <v>0.006250000000000033</v>
      </c>
    </row>
    <row r="8" spans="1:11" ht="15.75">
      <c r="A8" s="1">
        <v>0.4395833333333334</v>
      </c>
      <c r="B8" s="2">
        <v>6</v>
      </c>
      <c r="C8" s="2">
        <v>3333</v>
      </c>
      <c r="D8" s="2">
        <v>1583</v>
      </c>
      <c r="E8" s="2">
        <v>2972</v>
      </c>
      <c r="F8" s="2">
        <v>1157</v>
      </c>
      <c r="G8" s="2">
        <v>1619</v>
      </c>
      <c r="H8" s="2">
        <v>1357</v>
      </c>
      <c r="I8" s="2">
        <v>0</v>
      </c>
      <c r="J8" s="2">
        <v>2</v>
      </c>
      <c r="K8" s="14">
        <f t="shared" si="0"/>
        <v>0.009027777777777801</v>
      </c>
    </row>
    <row r="9" spans="1:11" ht="15.75">
      <c r="A9" s="1">
        <v>0.44305555555555554</v>
      </c>
      <c r="B9" s="2">
        <v>7</v>
      </c>
      <c r="C9" s="2">
        <v>1158</v>
      </c>
      <c r="D9" s="2">
        <v>2259</v>
      </c>
      <c r="E9" s="2">
        <v>159</v>
      </c>
      <c r="F9" s="2">
        <v>1410</v>
      </c>
      <c r="G9" s="2">
        <v>1817</v>
      </c>
      <c r="H9" s="2">
        <v>2275</v>
      </c>
      <c r="I9" s="2">
        <v>4</v>
      </c>
      <c r="J9" s="2">
        <v>1</v>
      </c>
      <c r="K9" s="14">
        <f t="shared" si="0"/>
        <v>0.0034722222222221544</v>
      </c>
    </row>
    <row r="10" spans="1:11" ht="15.75">
      <c r="A10" s="1">
        <v>0.45</v>
      </c>
      <c r="B10" s="2">
        <v>8</v>
      </c>
      <c r="C10" s="2">
        <v>1691</v>
      </c>
      <c r="D10" s="2">
        <v>1799</v>
      </c>
      <c r="E10" s="2">
        <v>2240</v>
      </c>
      <c r="F10" s="2">
        <v>1592</v>
      </c>
      <c r="G10" s="2">
        <v>1332</v>
      </c>
      <c r="H10" s="2">
        <v>2945</v>
      </c>
      <c r="I10" s="2">
        <v>3</v>
      </c>
      <c r="J10" s="2">
        <v>3</v>
      </c>
      <c r="K10" s="14">
        <f t="shared" si="0"/>
        <v>0.006944444444444475</v>
      </c>
    </row>
    <row r="11" spans="1:11" ht="15.75">
      <c r="A11" s="1">
        <v>0.4548611111111111</v>
      </c>
      <c r="B11" s="2">
        <v>9</v>
      </c>
      <c r="C11" s="2">
        <v>1339</v>
      </c>
      <c r="D11" s="2">
        <v>2711</v>
      </c>
      <c r="E11" s="2">
        <v>1977</v>
      </c>
      <c r="F11" s="2">
        <v>2996</v>
      </c>
      <c r="G11" s="2">
        <v>3200</v>
      </c>
      <c r="H11" s="2">
        <v>1303</v>
      </c>
      <c r="I11" s="2">
        <v>0</v>
      </c>
      <c r="J11" s="2">
        <v>0</v>
      </c>
      <c r="K11" s="14">
        <f t="shared" si="0"/>
        <v>0.004861111111111094</v>
      </c>
    </row>
    <row r="12" spans="1:11" ht="15.75">
      <c r="A12" s="1">
        <v>0.46527777777777773</v>
      </c>
      <c r="B12" s="2">
        <v>10</v>
      </c>
      <c r="C12" s="2">
        <v>2859</v>
      </c>
      <c r="D12" s="2">
        <v>399</v>
      </c>
      <c r="E12" s="2">
        <v>3403</v>
      </c>
      <c r="F12" s="2">
        <v>3333</v>
      </c>
      <c r="G12" s="2">
        <v>1158</v>
      </c>
      <c r="H12" s="2">
        <v>1348</v>
      </c>
      <c r="I12" s="2">
        <v>3</v>
      </c>
      <c r="J12" s="2">
        <v>4</v>
      </c>
      <c r="K12" s="14">
        <f t="shared" si="0"/>
        <v>0.01041666666666663</v>
      </c>
    </row>
    <row r="13" spans="1:11" ht="15.75">
      <c r="A13" s="1">
        <v>0.47152777777777777</v>
      </c>
      <c r="B13" s="2">
        <v>11</v>
      </c>
      <c r="C13" s="2">
        <v>1245</v>
      </c>
      <c r="D13" s="2">
        <v>1540</v>
      </c>
      <c r="E13" s="2">
        <v>2275</v>
      </c>
      <c r="F13" s="2">
        <v>1157</v>
      </c>
      <c r="G13" s="2">
        <v>1410</v>
      </c>
      <c r="H13" s="2">
        <v>1377</v>
      </c>
      <c r="I13" s="2">
        <v>6</v>
      </c>
      <c r="J13" s="2">
        <v>0</v>
      </c>
      <c r="K13" s="14">
        <f t="shared" si="0"/>
        <v>0.006250000000000033</v>
      </c>
    </row>
    <row r="14" spans="1:11" ht="15.75">
      <c r="A14" s="1">
        <v>0.48125</v>
      </c>
      <c r="B14" s="2">
        <v>12</v>
      </c>
      <c r="C14" s="2">
        <v>1584</v>
      </c>
      <c r="D14" s="2">
        <v>1817</v>
      </c>
      <c r="E14" s="2">
        <v>2250</v>
      </c>
      <c r="F14" s="2">
        <v>1583</v>
      </c>
      <c r="G14" s="2">
        <v>662</v>
      </c>
      <c r="H14" s="2">
        <v>1619</v>
      </c>
      <c r="I14" s="2">
        <v>1</v>
      </c>
      <c r="J14" s="2">
        <v>1</v>
      </c>
      <c r="K14" s="14">
        <f t="shared" si="0"/>
        <v>0.009722222222222243</v>
      </c>
    </row>
    <row r="15" spans="1:11" ht="15.75">
      <c r="A15" s="1">
        <v>0.48680555555555555</v>
      </c>
      <c r="B15" s="2">
        <v>13</v>
      </c>
      <c r="C15" s="2">
        <v>2083</v>
      </c>
      <c r="D15" s="2">
        <v>443</v>
      </c>
      <c r="E15" s="2">
        <v>2261</v>
      </c>
      <c r="F15" s="2">
        <v>2036</v>
      </c>
      <c r="G15" s="2">
        <v>2972</v>
      </c>
      <c r="H15" s="2">
        <v>2259</v>
      </c>
      <c r="I15" s="2">
        <v>0</v>
      </c>
      <c r="J15" s="2">
        <v>0</v>
      </c>
      <c r="K15" s="14">
        <f t="shared" si="0"/>
        <v>0.005555555555555536</v>
      </c>
    </row>
    <row r="16" spans="1:11" ht="15.75">
      <c r="A16" s="1">
        <v>0.4923611111111111</v>
      </c>
      <c r="B16" s="2">
        <v>14</v>
      </c>
      <c r="C16" s="2">
        <v>1357</v>
      </c>
      <c r="D16" s="2">
        <v>1789</v>
      </c>
      <c r="E16" s="2">
        <v>399</v>
      </c>
      <c r="F16" s="2">
        <v>1361</v>
      </c>
      <c r="G16" s="2">
        <v>3198</v>
      </c>
      <c r="H16" s="2">
        <v>1799</v>
      </c>
      <c r="I16" s="2">
        <v>2</v>
      </c>
      <c r="J16" s="2">
        <v>0</v>
      </c>
      <c r="K16" s="14">
        <f t="shared" si="0"/>
        <v>0.005555555555555536</v>
      </c>
    </row>
    <row r="17" spans="1:11" ht="15.75">
      <c r="A17" s="1">
        <v>0.49722222222222223</v>
      </c>
      <c r="B17" s="2">
        <v>15</v>
      </c>
      <c r="C17" s="2">
        <v>1348</v>
      </c>
      <c r="D17" s="2">
        <v>1245</v>
      </c>
      <c r="E17" s="2">
        <v>3403</v>
      </c>
      <c r="F17" s="2">
        <v>1339</v>
      </c>
      <c r="G17" s="2">
        <v>1619</v>
      </c>
      <c r="H17" s="2">
        <v>1592</v>
      </c>
      <c r="I17" s="2">
        <v>1</v>
      </c>
      <c r="J17" s="2">
        <v>12</v>
      </c>
      <c r="K17" s="14">
        <f t="shared" si="0"/>
        <v>0.004861111111111149</v>
      </c>
    </row>
    <row r="18" spans="1:11" ht="15.75">
      <c r="A18" s="1">
        <v>0.5034722222222222</v>
      </c>
      <c r="B18" s="2">
        <v>16</v>
      </c>
      <c r="C18" s="2">
        <v>662</v>
      </c>
      <c r="D18" s="2">
        <v>1303</v>
      </c>
      <c r="E18" s="2">
        <v>1817</v>
      </c>
      <c r="F18" s="2">
        <v>2945</v>
      </c>
      <c r="G18" s="2">
        <v>1540</v>
      </c>
      <c r="H18" s="2">
        <v>3333</v>
      </c>
      <c r="I18" s="2">
        <v>0</v>
      </c>
      <c r="J18" s="2">
        <v>4</v>
      </c>
      <c r="K18" s="14">
        <f t="shared" si="0"/>
        <v>0.006249999999999978</v>
      </c>
    </row>
    <row r="19" spans="1:11" ht="15.75">
      <c r="A19" s="1">
        <v>0.5083333333333333</v>
      </c>
      <c r="B19" s="2">
        <v>17</v>
      </c>
      <c r="C19" s="2">
        <v>2240</v>
      </c>
      <c r="D19" s="2">
        <v>1158</v>
      </c>
      <c r="E19" s="2">
        <v>1377</v>
      </c>
      <c r="F19" s="2">
        <v>1357</v>
      </c>
      <c r="G19" s="2">
        <v>2996</v>
      </c>
      <c r="H19" s="2">
        <v>1583</v>
      </c>
      <c r="I19" s="2">
        <v>4</v>
      </c>
      <c r="J19" s="2">
        <v>0</v>
      </c>
      <c r="K19" s="14">
        <f t="shared" si="0"/>
        <v>0.004861111111111094</v>
      </c>
    </row>
    <row r="20" spans="1:12" ht="15.75">
      <c r="A20" s="1">
        <v>0.513888888888889</v>
      </c>
      <c r="B20" s="2">
        <v>18</v>
      </c>
      <c r="C20" s="2">
        <v>2250</v>
      </c>
      <c r="D20" s="2">
        <v>2259</v>
      </c>
      <c r="E20" s="2">
        <v>2083</v>
      </c>
      <c r="F20" s="2">
        <v>1789</v>
      </c>
      <c r="G20" s="2">
        <v>2711</v>
      </c>
      <c r="H20" s="2">
        <v>1584</v>
      </c>
      <c r="I20" s="2">
        <v>0</v>
      </c>
      <c r="J20" s="2">
        <v>2</v>
      </c>
      <c r="K20" s="14">
        <f t="shared" si="0"/>
        <v>0.005555555555555647</v>
      </c>
      <c r="L20" s="14">
        <f>(SUM(K3:K20))/(20-2)</f>
        <v>0.006288580246913583</v>
      </c>
    </row>
    <row r="21" spans="1:12" ht="15.75">
      <c r="A21" s="1">
        <v>0.5527777777777778</v>
      </c>
      <c r="B21" s="2">
        <v>19</v>
      </c>
      <c r="C21" s="2">
        <v>443</v>
      </c>
      <c r="D21" s="2">
        <v>1977</v>
      </c>
      <c r="E21" s="2">
        <v>1410</v>
      </c>
      <c r="F21" s="2">
        <v>1361</v>
      </c>
      <c r="G21" s="2">
        <v>2261</v>
      </c>
      <c r="H21" s="2">
        <v>1691</v>
      </c>
      <c r="I21" s="2">
        <v>1</v>
      </c>
      <c r="J21" s="2">
        <v>2</v>
      </c>
      <c r="K21" s="14"/>
      <c r="L21" t="s">
        <v>46</v>
      </c>
    </row>
    <row r="22" spans="1:11" ht="15.75">
      <c r="A22" s="1">
        <v>0.5583333333333333</v>
      </c>
      <c r="B22" s="2">
        <v>20</v>
      </c>
      <c r="C22" s="2">
        <v>3200</v>
      </c>
      <c r="D22" s="2">
        <v>1332</v>
      </c>
      <c r="E22" s="2">
        <v>2972</v>
      </c>
      <c r="F22" s="2">
        <v>3198</v>
      </c>
      <c r="G22" s="2">
        <v>2036</v>
      </c>
      <c r="H22" s="2">
        <v>2275</v>
      </c>
      <c r="I22" s="2">
        <v>1</v>
      </c>
      <c r="J22" s="2">
        <v>1</v>
      </c>
      <c r="K22" s="14">
        <f t="shared" si="0"/>
        <v>0.005555555555555536</v>
      </c>
    </row>
    <row r="23" spans="1:11" ht="15.75">
      <c r="A23" s="1">
        <v>0.5638888888888889</v>
      </c>
      <c r="B23" s="2">
        <v>21</v>
      </c>
      <c r="C23" s="2">
        <v>159</v>
      </c>
      <c r="D23" s="2">
        <v>2859</v>
      </c>
      <c r="E23" s="2">
        <v>1619</v>
      </c>
      <c r="F23" s="2">
        <v>1157</v>
      </c>
      <c r="G23" s="2">
        <v>1339</v>
      </c>
      <c r="H23" s="2">
        <v>1303</v>
      </c>
      <c r="I23" s="2">
        <v>2</v>
      </c>
      <c r="J23" s="2">
        <v>3</v>
      </c>
      <c r="K23" s="14">
        <f t="shared" si="0"/>
        <v>0.005555555555555536</v>
      </c>
    </row>
    <row r="24" spans="1:11" ht="15.75">
      <c r="A24" s="1">
        <v>0.56875</v>
      </c>
      <c r="B24" s="2">
        <v>22</v>
      </c>
      <c r="C24" s="2">
        <v>3403</v>
      </c>
      <c r="D24" s="2">
        <v>1357</v>
      </c>
      <c r="E24" s="2">
        <v>2945</v>
      </c>
      <c r="F24" s="2">
        <v>2083</v>
      </c>
      <c r="G24" s="2">
        <v>1410</v>
      </c>
      <c r="H24" s="2">
        <v>2711</v>
      </c>
      <c r="I24" s="2">
        <v>2</v>
      </c>
      <c r="J24" s="2">
        <v>1</v>
      </c>
      <c r="K24" s="14">
        <f t="shared" si="0"/>
        <v>0.004861111111111094</v>
      </c>
    </row>
    <row r="25" spans="1:11" ht="15.75">
      <c r="A25" s="1">
        <v>0.5729166666666666</v>
      </c>
      <c r="B25" s="2">
        <v>23</v>
      </c>
      <c r="C25" s="2">
        <v>2240</v>
      </c>
      <c r="D25" s="2">
        <v>2261</v>
      </c>
      <c r="E25" s="2">
        <v>1977</v>
      </c>
      <c r="F25" s="2">
        <v>1158</v>
      </c>
      <c r="G25" s="2">
        <v>1245</v>
      </c>
      <c r="H25" s="2">
        <v>1584</v>
      </c>
      <c r="I25" s="2">
        <v>2</v>
      </c>
      <c r="J25" s="2">
        <v>11</v>
      </c>
      <c r="K25" s="14">
        <f t="shared" si="0"/>
        <v>0.004166666666666652</v>
      </c>
    </row>
    <row r="26" spans="1:11" ht="15.75">
      <c r="A26" s="1">
        <v>0.5819444444444445</v>
      </c>
      <c r="B26" s="2">
        <v>24</v>
      </c>
      <c r="C26" s="2">
        <v>1817</v>
      </c>
      <c r="D26" s="2">
        <v>1583</v>
      </c>
      <c r="E26" s="2">
        <v>443</v>
      </c>
      <c r="F26" s="2">
        <v>399</v>
      </c>
      <c r="G26" s="2">
        <v>1348</v>
      </c>
      <c r="H26" s="2">
        <v>2972</v>
      </c>
      <c r="I26" s="2">
        <v>3</v>
      </c>
      <c r="J26" s="2">
        <v>3</v>
      </c>
      <c r="K26" s="14">
        <f t="shared" si="0"/>
        <v>0.009027777777777857</v>
      </c>
    </row>
    <row r="27" spans="1:11" ht="15.75">
      <c r="A27" s="1">
        <v>0.59375</v>
      </c>
      <c r="B27" s="2">
        <v>25</v>
      </c>
      <c r="C27" s="2">
        <v>2996</v>
      </c>
      <c r="D27" s="2">
        <v>3198</v>
      </c>
      <c r="E27" s="2">
        <v>662</v>
      </c>
      <c r="F27" s="2">
        <v>2259</v>
      </c>
      <c r="G27" s="2">
        <v>2859</v>
      </c>
      <c r="H27" s="2">
        <v>1332</v>
      </c>
      <c r="I27" s="2">
        <v>4</v>
      </c>
      <c r="J27" s="2">
        <v>1</v>
      </c>
      <c r="K27" s="14">
        <f t="shared" si="0"/>
        <v>0.011805555555555514</v>
      </c>
    </row>
    <row r="28" spans="1:11" ht="15.75">
      <c r="A28" s="1">
        <v>0.6</v>
      </c>
      <c r="B28" s="2">
        <v>26</v>
      </c>
      <c r="C28" s="2">
        <v>3333</v>
      </c>
      <c r="D28" s="2">
        <v>2036</v>
      </c>
      <c r="E28" s="2">
        <v>1592</v>
      </c>
      <c r="F28" s="2">
        <v>1361</v>
      </c>
      <c r="G28" s="2">
        <v>1377</v>
      </c>
      <c r="H28" s="2">
        <v>2250</v>
      </c>
      <c r="I28" s="2">
        <v>9</v>
      </c>
      <c r="J28" s="2">
        <v>0</v>
      </c>
      <c r="K28" s="14">
        <f t="shared" si="0"/>
        <v>0.006249999999999978</v>
      </c>
    </row>
    <row r="29" spans="1:11" ht="15.75">
      <c r="A29" s="1">
        <v>0.6048611111111112</v>
      </c>
      <c r="B29" s="2">
        <v>27</v>
      </c>
      <c r="C29" s="2">
        <v>159</v>
      </c>
      <c r="D29" s="2">
        <v>1691</v>
      </c>
      <c r="E29" s="2">
        <v>3200</v>
      </c>
      <c r="F29" s="2">
        <v>1157</v>
      </c>
      <c r="G29" s="2">
        <v>1789</v>
      </c>
      <c r="H29" s="2">
        <v>1540</v>
      </c>
      <c r="I29" s="2">
        <v>1</v>
      </c>
      <c r="J29" s="2">
        <v>2</v>
      </c>
      <c r="K29" s="14">
        <f t="shared" si="0"/>
        <v>0.004861111111111205</v>
      </c>
    </row>
    <row r="30" spans="1:11" ht="15.75">
      <c r="A30" s="1">
        <v>0.6104166666666667</v>
      </c>
      <c r="B30" s="2">
        <v>28</v>
      </c>
      <c r="C30" s="2">
        <v>2275</v>
      </c>
      <c r="D30" s="2">
        <v>1303</v>
      </c>
      <c r="E30" s="2">
        <v>2972</v>
      </c>
      <c r="F30" s="2">
        <v>1799</v>
      </c>
      <c r="G30" s="2">
        <v>3403</v>
      </c>
      <c r="H30" s="2">
        <v>2996</v>
      </c>
      <c r="I30" s="2">
        <v>1</v>
      </c>
      <c r="J30" s="2">
        <v>6</v>
      </c>
      <c r="K30" s="14">
        <f t="shared" si="0"/>
        <v>0.005555555555555536</v>
      </c>
    </row>
    <row r="31" spans="1:11" ht="15.75">
      <c r="A31" s="1">
        <v>0.6145833333333334</v>
      </c>
      <c r="B31" s="2">
        <v>29</v>
      </c>
      <c r="C31" s="2">
        <v>1332</v>
      </c>
      <c r="D31" s="2">
        <v>3333</v>
      </c>
      <c r="E31" s="2">
        <v>443</v>
      </c>
      <c r="F31" s="2">
        <v>1339</v>
      </c>
      <c r="G31" s="2">
        <v>2261</v>
      </c>
      <c r="H31" s="2">
        <v>2250</v>
      </c>
      <c r="I31" s="2">
        <v>0</v>
      </c>
      <c r="J31" s="2">
        <v>2</v>
      </c>
      <c r="K31" s="14">
        <f t="shared" si="0"/>
        <v>0.004166666666666652</v>
      </c>
    </row>
    <row r="32" spans="1:11" ht="15.75">
      <c r="A32" s="1">
        <v>0.6208333333333333</v>
      </c>
      <c r="B32" s="2">
        <v>30</v>
      </c>
      <c r="C32" s="2">
        <v>1157</v>
      </c>
      <c r="D32" s="2">
        <v>2036</v>
      </c>
      <c r="E32" s="2">
        <v>159</v>
      </c>
      <c r="F32" s="2">
        <v>1357</v>
      </c>
      <c r="G32" s="2">
        <v>1348</v>
      </c>
      <c r="H32" s="2">
        <v>1977</v>
      </c>
      <c r="I32" s="2">
        <v>1</v>
      </c>
      <c r="J32" s="2">
        <v>0</v>
      </c>
      <c r="K32" s="14">
        <f t="shared" si="0"/>
        <v>0.006249999999999978</v>
      </c>
    </row>
    <row r="33" spans="1:11" ht="15.75">
      <c r="A33" s="1">
        <v>0.6305555555555555</v>
      </c>
      <c r="B33" s="2">
        <v>31</v>
      </c>
      <c r="C33" s="2">
        <v>2859</v>
      </c>
      <c r="D33" s="2">
        <v>1592</v>
      </c>
      <c r="E33" s="2">
        <v>1583</v>
      </c>
      <c r="F33" s="2">
        <v>1789</v>
      </c>
      <c r="G33" s="2">
        <v>2083</v>
      </c>
      <c r="H33" s="2">
        <v>2275</v>
      </c>
      <c r="I33" s="2">
        <v>3</v>
      </c>
      <c r="J33" s="2">
        <v>2</v>
      </c>
      <c r="K33" s="14">
        <f t="shared" si="0"/>
        <v>0.009722222222222188</v>
      </c>
    </row>
    <row r="34" spans="1:11" ht="15.75">
      <c r="A34" s="1">
        <v>0.6361111111111112</v>
      </c>
      <c r="B34" s="2">
        <v>32</v>
      </c>
      <c r="C34" s="2">
        <v>1619</v>
      </c>
      <c r="D34" s="2">
        <v>1245</v>
      </c>
      <c r="E34" s="2">
        <v>2945</v>
      </c>
      <c r="F34" s="2">
        <v>662</v>
      </c>
      <c r="G34" s="2">
        <v>2259</v>
      </c>
      <c r="H34" s="2">
        <v>1361</v>
      </c>
      <c r="I34" s="2">
        <v>0</v>
      </c>
      <c r="J34" s="2">
        <v>2</v>
      </c>
      <c r="K34" s="14">
        <f t="shared" si="0"/>
        <v>0.005555555555555647</v>
      </c>
    </row>
    <row r="35" spans="1:11" ht="15.75">
      <c r="A35" s="1">
        <v>0.6409722222222222</v>
      </c>
      <c r="B35" s="2">
        <v>33</v>
      </c>
      <c r="C35" s="2">
        <v>1584</v>
      </c>
      <c r="D35" s="2">
        <v>3198</v>
      </c>
      <c r="E35" s="2">
        <v>1377</v>
      </c>
      <c r="F35" s="2">
        <v>1158</v>
      </c>
      <c r="G35" s="2">
        <v>1691</v>
      </c>
      <c r="H35" s="2">
        <v>2711</v>
      </c>
      <c r="I35" s="2">
        <v>0</v>
      </c>
      <c r="J35" s="2">
        <v>2</v>
      </c>
      <c r="K35" s="14">
        <f t="shared" si="0"/>
        <v>0.004861111111110983</v>
      </c>
    </row>
    <row r="36" spans="1:11" ht="15.75">
      <c r="A36" s="1">
        <v>0.6472222222222223</v>
      </c>
      <c r="B36" s="2">
        <v>34</v>
      </c>
      <c r="C36" s="2">
        <v>399</v>
      </c>
      <c r="D36" s="2">
        <v>1799</v>
      </c>
      <c r="E36" s="2">
        <v>1817</v>
      </c>
      <c r="F36" s="2">
        <v>1410</v>
      </c>
      <c r="G36" s="2">
        <v>3200</v>
      </c>
      <c r="H36" s="2">
        <v>2240</v>
      </c>
      <c r="I36" s="2">
        <v>0</v>
      </c>
      <c r="J36" s="2">
        <v>1</v>
      </c>
      <c r="K36" s="14">
        <f t="shared" si="0"/>
        <v>0.006250000000000089</v>
      </c>
    </row>
    <row r="37" spans="1:11" ht="15.75">
      <c r="A37" s="1">
        <v>0.6513888888888889</v>
      </c>
      <c r="B37" s="2">
        <v>35</v>
      </c>
      <c r="C37" s="2">
        <v>1540</v>
      </c>
      <c r="D37" s="2">
        <v>2250</v>
      </c>
      <c r="E37" s="2">
        <v>1583</v>
      </c>
      <c r="F37" s="2">
        <v>2859</v>
      </c>
      <c r="G37" s="2">
        <v>2972</v>
      </c>
      <c r="H37" s="2">
        <v>1977</v>
      </c>
      <c r="I37" s="2">
        <v>0</v>
      </c>
      <c r="J37" s="2">
        <v>2</v>
      </c>
      <c r="K37" s="14">
        <f t="shared" si="0"/>
        <v>0.004166666666666652</v>
      </c>
    </row>
    <row r="38" spans="1:11" ht="15.75">
      <c r="A38" s="1">
        <v>0.6583333333333333</v>
      </c>
      <c r="B38" s="2">
        <v>36</v>
      </c>
      <c r="C38" s="2">
        <v>1584</v>
      </c>
      <c r="D38" s="2">
        <v>1339</v>
      </c>
      <c r="E38" s="2">
        <v>2275</v>
      </c>
      <c r="F38" s="2">
        <v>2945</v>
      </c>
      <c r="G38" s="2">
        <v>3198</v>
      </c>
      <c r="H38" s="2">
        <v>159</v>
      </c>
      <c r="I38" s="2">
        <v>0</v>
      </c>
      <c r="J38" s="2">
        <v>0</v>
      </c>
      <c r="K38" s="14">
        <f t="shared" si="0"/>
        <v>0.00694444444444442</v>
      </c>
    </row>
    <row r="39" spans="1:11" ht="15.75">
      <c r="A39" s="1">
        <v>0.6638888888888889</v>
      </c>
      <c r="B39" s="2">
        <v>37</v>
      </c>
      <c r="C39" s="2">
        <v>1245</v>
      </c>
      <c r="D39" s="2">
        <v>1789</v>
      </c>
      <c r="E39" s="2">
        <v>2261</v>
      </c>
      <c r="F39" s="2">
        <v>3200</v>
      </c>
      <c r="G39" s="2">
        <v>1357</v>
      </c>
      <c r="H39" s="2">
        <v>1817</v>
      </c>
      <c r="I39" s="2">
        <v>1</v>
      </c>
      <c r="J39" s="2">
        <v>3</v>
      </c>
      <c r="K39" s="14">
        <f t="shared" si="0"/>
        <v>0.005555555555555536</v>
      </c>
    </row>
    <row r="40" spans="1:11" ht="15.75">
      <c r="A40" s="1">
        <v>0.6708333333333334</v>
      </c>
      <c r="B40" s="2">
        <v>38</v>
      </c>
      <c r="C40" s="2">
        <v>1799</v>
      </c>
      <c r="D40" s="2">
        <v>2259</v>
      </c>
      <c r="E40" s="2">
        <v>443</v>
      </c>
      <c r="F40" s="2">
        <v>1377</v>
      </c>
      <c r="G40" s="2">
        <v>3403</v>
      </c>
      <c r="H40" s="2">
        <v>3333</v>
      </c>
      <c r="I40" s="2">
        <v>0</v>
      </c>
      <c r="J40" s="2">
        <v>1</v>
      </c>
      <c r="K40" s="14">
        <f t="shared" si="0"/>
        <v>0.006944444444444531</v>
      </c>
    </row>
    <row r="41" spans="1:11" ht="15.75">
      <c r="A41" s="1">
        <v>0.675</v>
      </c>
      <c r="B41" s="2">
        <v>39</v>
      </c>
      <c r="C41" s="2">
        <v>1303</v>
      </c>
      <c r="D41" s="2">
        <v>1410</v>
      </c>
      <c r="E41" s="2">
        <v>1158</v>
      </c>
      <c r="F41" s="2">
        <v>1592</v>
      </c>
      <c r="G41" s="2">
        <v>662</v>
      </c>
      <c r="H41" s="2">
        <v>2083</v>
      </c>
      <c r="I41" s="2">
        <v>3</v>
      </c>
      <c r="J41" s="2">
        <v>6</v>
      </c>
      <c r="K41" s="14">
        <f t="shared" si="0"/>
        <v>0.004166666666666652</v>
      </c>
    </row>
    <row r="42" spans="1:11" ht="15.75">
      <c r="A42" s="1">
        <v>0.6798611111111111</v>
      </c>
      <c r="B42" s="2">
        <v>40</v>
      </c>
      <c r="C42" s="2">
        <v>1540</v>
      </c>
      <c r="D42" s="2">
        <v>2996</v>
      </c>
      <c r="E42" s="2">
        <v>1691</v>
      </c>
      <c r="F42" s="2">
        <v>2036</v>
      </c>
      <c r="G42" s="2">
        <v>399</v>
      </c>
      <c r="H42" s="2">
        <v>1619</v>
      </c>
      <c r="I42" s="2">
        <v>5</v>
      </c>
      <c r="J42" s="2">
        <v>8</v>
      </c>
      <c r="K42" s="14">
        <f t="shared" si="0"/>
        <v>0.004861111111111094</v>
      </c>
    </row>
    <row r="43" spans="1:11" ht="15.75">
      <c r="A43" s="1">
        <v>0.6854166666666667</v>
      </c>
      <c r="B43" s="2">
        <v>41</v>
      </c>
      <c r="C43" s="2">
        <v>1157</v>
      </c>
      <c r="D43" s="2">
        <v>1348</v>
      </c>
      <c r="E43" s="2">
        <v>1361</v>
      </c>
      <c r="F43" s="2">
        <v>2240</v>
      </c>
      <c r="G43" s="2">
        <v>2711</v>
      </c>
      <c r="H43" s="2">
        <v>1332</v>
      </c>
      <c r="I43" s="2">
        <v>2</v>
      </c>
      <c r="J43" s="2">
        <v>0</v>
      </c>
      <c r="K43" s="14">
        <f t="shared" si="0"/>
        <v>0.005555555555555536</v>
      </c>
    </row>
    <row r="44" spans="1:11" ht="15.75">
      <c r="A44" s="1">
        <v>0.6902777777777778</v>
      </c>
      <c r="B44" s="2">
        <v>42</v>
      </c>
      <c r="C44" s="2">
        <v>2945</v>
      </c>
      <c r="D44" s="2">
        <v>2261</v>
      </c>
      <c r="E44" s="2">
        <v>3200</v>
      </c>
      <c r="F44" s="2">
        <v>1303</v>
      </c>
      <c r="G44" s="2">
        <v>1377</v>
      </c>
      <c r="H44" s="2">
        <v>1583</v>
      </c>
      <c r="I44" s="2">
        <v>3</v>
      </c>
      <c r="J44" s="2">
        <v>0</v>
      </c>
      <c r="K44" s="14">
        <f t="shared" si="0"/>
        <v>0.004861111111111094</v>
      </c>
    </row>
    <row r="45" spans="1:11" ht="15.75">
      <c r="A45" s="1">
        <v>0.6951388888888889</v>
      </c>
      <c r="B45" s="2">
        <v>43</v>
      </c>
      <c r="C45" s="2">
        <v>1799</v>
      </c>
      <c r="D45" s="2">
        <v>1410</v>
      </c>
      <c r="E45" s="2">
        <v>1245</v>
      </c>
      <c r="F45" s="2">
        <v>2036</v>
      </c>
      <c r="G45" s="2">
        <v>2859</v>
      </c>
      <c r="H45" s="2">
        <v>443</v>
      </c>
      <c r="I45" s="2">
        <v>0</v>
      </c>
      <c r="J45" s="2">
        <v>4</v>
      </c>
      <c r="K45" s="14">
        <f t="shared" si="0"/>
        <v>0.004861111111111094</v>
      </c>
    </row>
    <row r="46" spans="1:11" ht="15.75">
      <c r="A46" s="1">
        <v>0.7006944444444444</v>
      </c>
      <c r="B46" s="2">
        <v>44</v>
      </c>
      <c r="C46" s="2">
        <v>1789</v>
      </c>
      <c r="D46" s="2">
        <v>1592</v>
      </c>
      <c r="E46" s="2">
        <v>1361</v>
      </c>
      <c r="F46" s="2">
        <v>1540</v>
      </c>
      <c r="G46" s="2">
        <v>1339</v>
      </c>
      <c r="H46" s="2">
        <v>2972</v>
      </c>
      <c r="I46" s="2">
        <v>3</v>
      </c>
      <c r="J46" s="2">
        <v>0</v>
      </c>
      <c r="K46" s="14">
        <f t="shared" si="0"/>
        <v>0.005555555555555536</v>
      </c>
    </row>
    <row r="47" spans="1:12" ht="15.75">
      <c r="A47" s="1">
        <v>0.7048611111111112</v>
      </c>
      <c r="B47" s="2">
        <v>45</v>
      </c>
      <c r="C47" s="2">
        <v>2083</v>
      </c>
      <c r="D47" s="2">
        <v>1332</v>
      </c>
      <c r="E47" s="2">
        <v>1977</v>
      </c>
      <c r="F47" s="2">
        <v>399</v>
      </c>
      <c r="G47" s="2">
        <v>3333</v>
      </c>
      <c r="H47" s="2">
        <v>159</v>
      </c>
      <c r="I47" s="2">
        <v>0</v>
      </c>
      <c r="J47" s="2">
        <v>4</v>
      </c>
      <c r="K47" s="14">
        <f t="shared" si="0"/>
        <v>0.004166666666666763</v>
      </c>
      <c r="L47" s="14">
        <f>(SUM(K22:K47))/(47-21)</f>
        <v>0.005849358974358975</v>
      </c>
    </row>
    <row r="48" spans="1:10" ht="15.75">
      <c r="A48" s="1">
        <v>0.38819444444444445</v>
      </c>
      <c r="B48" s="2">
        <v>46</v>
      </c>
      <c r="C48" s="2">
        <v>1357</v>
      </c>
      <c r="D48" s="2">
        <v>1584</v>
      </c>
      <c r="E48" s="2">
        <v>1691</v>
      </c>
      <c r="F48" s="2">
        <v>2996</v>
      </c>
      <c r="G48" s="2">
        <v>1348</v>
      </c>
      <c r="H48" s="2">
        <v>2259</v>
      </c>
      <c r="I48" s="2">
        <v>3</v>
      </c>
      <c r="J48" s="2">
        <v>1</v>
      </c>
    </row>
    <row r="49" spans="1:11" ht="15.75">
      <c r="A49" s="1">
        <v>0.39444444444444443</v>
      </c>
      <c r="B49" s="2">
        <v>47</v>
      </c>
      <c r="C49" s="2">
        <v>3198</v>
      </c>
      <c r="D49" s="2">
        <v>1157</v>
      </c>
      <c r="E49" s="2">
        <v>2250</v>
      </c>
      <c r="F49" s="2">
        <v>3403</v>
      </c>
      <c r="G49" s="2">
        <v>1817</v>
      </c>
      <c r="H49" s="2">
        <v>1158</v>
      </c>
      <c r="I49" s="2">
        <v>0</v>
      </c>
      <c r="J49" s="2">
        <v>5</v>
      </c>
      <c r="K49" s="14">
        <f t="shared" si="0"/>
        <v>0.006249999999999978</v>
      </c>
    </row>
    <row r="50" spans="1:11" ht="15.75">
      <c r="A50" s="1">
        <v>0.3986111111111111</v>
      </c>
      <c r="B50" s="2">
        <v>48</v>
      </c>
      <c r="C50" s="2">
        <v>662</v>
      </c>
      <c r="D50" s="2">
        <v>2711</v>
      </c>
      <c r="E50" s="2">
        <v>2275</v>
      </c>
      <c r="F50" s="2">
        <v>1619</v>
      </c>
      <c r="G50" s="2">
        <v>2240</v>
      </c>
      <c r="H50" s="2">
        <v>1789</v>
      </c>
      <c r="I50" s="2">
        <v>0</v>
      </c>
      <c r="J50" s="2">
        <v>0</v>
      </c>
      <c r="K50" s="14">
        <f t="shared" si="0"/>
        <v>0.004166666666666652</v>
      </c>
    </row>
    <row r="51" spans="1:11" ht="15.75">
      <c r="A51" s="1">
        <v>0.40277777777777773</v>
      </c>
      <c r="B51" s="2">
        <v>49</v>
      </c>
      <c r="C51" s="2">
        <v>3333</v>
      </c>
      <c r="D51" s="2">
        <v>2859</v>
      </c>
      <c r="E51" s="2">
        <v>2083</v>
      </c>
      <c r="F51" s="2">
        <v>1584</v>
      </c>
      <c r="G51" s="2">
        <v>1361</v>
      </c>
      <c r="H51" s="2">
        <v>3200</v>
      </c>
      <c r="I51" s="2">
        <v>1</v>
      </c>
      <c r="J51" s="2">
        <v>2</v>
      </c>
      <c r="K51" s="14">
        <f t="shared" si="0"/>
        <v>0.004166666666666652</v>
      </c>
    </row>
    <row r="52" spans="1:11" ht="15.75">
      <c r="A52" s="1">
        <v>0.4076388888888889</v>
      </c>
      <c r="B52" s="2">
        <v>50</v>
      </c>
      <c r="C52" s="2">
        <v>1303</v>
      </c>
      <c r="D52" s="2">
        <v>1348</v>
      </c>
      <c r="E52" s="2">
        <v>2945</v>
      </c>
      <c r="F52" s="2">
        <v>1245</v>
      </c>
      <c r="G52" s="2">
        <v>3198</v>
      </c>
      <c r="H52" s="2">
        <v>2972</v>
      </c>
      <c r="I52" s="2">
        <v>4</v>
      </c>
      <c r="J52" s="2">
        <v>0</v>
      </c>
      <c r="K52" s="14">
        <f t="shared" si="0"/>
        <v>0.004861111111111149</v>
      </c>
    </row>
    <row r="53" spans="1:11" ht="15.75">
      <c r="A53" s="1">
        <v>0.4138888888888889</v>
      </c>
      <c r="B53" s="2">
        <v>51</v>
      </c>
      <c r="C53" s="2">
        <v>1357</v>
      </c>
      <c r="D53" s="2">
        <v>662</v>
      </c>
      <c r="E53" s="2">
        <v>2250</v>
      </c>
      <c r="F53" s="2">
        <v>2275</v>
      </c>
      <c r="G53" s="2">
        <v>1691</v>
      </c>
      <c r="H53" s="2">
        <v>399</v>
      </c>
      <c r="I53" s="2">
        <v>2</v>
      </c>
      <c r="J53" s="2">
        <v>3</v>
      </c>
      <c r="K53" s="14">
        <f t="shared" si="0"/>
        <v>0.006250000000000033</v>
      </c>
    </row>
    <row r="54" spans="1:11" ht="15.75">
      <c r="A54" s="1">
        <v>0.42083333333333334</v>
      </c>
      <c r="B54" s="2">
        <v>52</v>
      </c>
      <c r="C54" s="2">
        <v>1592</v>
      </c>
      <c r="D54" s="2">
        <v>2259</v>
      </c>
      <c r="E54" s="2">
        <v>3403</v>
      </c>
      <c r="F54" s="2">
        <v>1977</v>
      </c>
      <c r="G54" s="2">
        <v>159</v>
      </c>
      <c r="H54" s="2">
        <v>1583</v>
      </c>
      <c r="I54" s="2">
        <v>5</v>
      </c>
      <c r="J54" s="2">
        <v>5</v>
      </c>
      <c r="K54" s="14">
        <f t="shared" si="0"/>
        <v>0.00694444444444442</v>
      </c>
    </row>
    <row r="55" spans="1:11" ht="15.75">
      <c r="A55" s="1">
        <v>0.4270833333333333</v>
      </c>
      <c r="B55" s="2">
        <v>53</v>
      </c>
      <c r="C55" s="2">
        <v>2036</v>
      </c>
      <c r="D55" s="2">
        <v>1377</v>
      </c>
      <c r="E55" s="2">
        <v>2711</v>
      </c>
      <c r="F55" s="2">
        <v>1817</v>
      </c>
      <c r="G55" s="2">
        <v>2240</v>
      </c>
      <c r="H55" s="2">
        <v>1339</v>
      </c>
      <c r="I55" s="2">
        <v>3</v>
      </c>
      <c r="J55" s="2">
        <v>4</v>
      </c>
      <c r="K55" s="14">
        <f t="shared" si="0"/>
        <v>0.006249999999999978</v>
      </c>
    </row>
    <row r="56" spans="1:11" ht="15.75">
      <c r="A56" s="1">
        <v>0.43194444444444446</v>
      </c>
      <c r="B56" s="2">
        <v>54</v>
      </c>
      <c r="C56" s="2">
        <v>1619</v>
      </c>
      <c r="D56" s="2">
        <v>1410</v>
      </c>
      <c r="E56" s="2">
        <v>1540</v>
      </c>
      <c r="F56" s="2">
        <v>1799</v>
      </c>
      <c r="G56" s="2">
        <v>1332</v>
      </c>
      <c r="H56" s="2">
        <v>2261</v>
      </c>
      <c r="I56" s="2">
        <v>7</v>
      </c>
      <c r="J56" s="2">
        <v>1</v>
      </c>
      <c r="K56" s="14">
        <f t="shared" si="0"/>
        <v>0.004861111111111149</v>
      </c>
    </row>
    <row r="57" spans="1:11" ht="15.75">
      <c r="A57" s="1">
        <v>0.4368055555555555</v>
      </c>
      <c r="B57" s="2">
        <v>55</v>
      </c>
      <c r="C57" s="2">
        <v>1158</v>
      </c>
      <c r="D57" s="2">
        <v>2996</v>
      </c>
      <c r="E57" s="2">
        <v>1789</v>
      </c>
      <c r="F57" s="2">
        <v>443</v>
      </c>
      <c r="G57" s="2">
        <v>1157</v>
      </c>
      <c r="H57" s="2">
        <v>2945</v>
      </c>
      <c r="I57" s="2">
        <v>0</v>
      </c>
      <c r="J57" s="2">
        <v>4</v>
      </c>
      <c r="K57" s="14">
        <f t="shared" si="0"/>
        <v>0.004861111111111038</v>
      </c>
    </row>
    <row r="58" spans="1:11" ht="15.75">
      <c r="A58" s="1">
        <v>0.4465277777777778</v>
      </c>
      <c r="B58" s="2">
        <v>56</v>
      </c>
      <c r="C58" s="2">
        <v>1817</v>
      </c>
      <c r="D58" s="2">
        <v>1245</v>
      </c>
      <c r="E58" s="2">
        <v>2859</v>
      </c>
      <c r="F58" s="2">
        <v>3403</v>
      </c>
      <c r="G58" s="2">
        <v>2083</v>
      </c>
      <c r="H58" s="2">
        <v>1691</v>
      </c>
      <c r="I58" s="2">
        <v>0</v>
      </c>
      <c r="J58" s="2">
        <v>3</v>
      </c>
      <c r="K58" s="14">
        <f t="shared" si="0"/>
        <v>0.009722222222222299</v>
      </c>
    </row>
    <row r="59" spans="1:11" ht="15.75">
      <c r="A59" s="1">
        <v>0.4513888888888889</v>
      </c>
      <c r="B59" s="2">
        <v>57</v>
      </c>
      <c r="C59" s="2">
        <v>1348</v>
      </c>
      <c r="D59" s="2">
        <v>1377</v>
      </c>
      <c r="E59" s="2">
        <v>3200</v>
      </c>
      <c r="F59" s="2">
        <v>1977</v>
      </c>
      <c r="G59" s="2">
        <v>2250</v>
      </c>
      <c r="H59" s="2">
        <v>1619</v>
      </c>
      <c r="I59" s="2">
        <v>1</v>
      </c>
      <c r="J59" s="2">
        <v>2</v>
      </c>
      <c r="K59" s="14">
        <f t="shared" si="0"/>
        <v>0.004861111111111094</v>
      </c>
    </row>
    <row r="60" spans="1:11" ht="15.75">
      <c r="A60" s="1">
        <v>0.45625</v>
      </c>
      <c r="B60" s="2">
        <v>58</v>
      </c>
      <c r="C60" s="2">
        <v>662</v>
      </c>
      <c r="D60" s="2">
        <v>1799</v>
      </c>
      <c r="E60" s="2">
        <v>2972</v>
      </c>
      <c r="F60" s="2">
        <v>159</v>
      </c>
      <c r="G60" s="2">
        <v>2711</v>
      </c>
      <c r="H60" s="2">
        <v>2261</v>
      </c>
      <c r="I60" s="2">
        <v>2</v>
      </c>
      <c r="J60" s="2">
        <v>5</v>
      </c>
      <c r="K60" s="14">
        <f t="shared" si="0"/>
        <v>0.004861111111111094</v>
      </c>
    </row>
    <row r="61" spans="1:11" ht="15.75">
      <c r="A61" s="1">
        <v>0.46458333333333335</v>
      </c>
      <c r="B61" s="2">
        <v>59</v>
      </c>
      <c r="C61" s="2">
        <v>2036</v>
      </c>
      <c r="D61" s="2">
        <v>1361</v>
      </c>
      <c r="E61" s="2">
        <v>1339</v>
      </c>
      <c r="F61" s="2">
        <v>2275</v>
      </c>
      <c r="G61" s="2">
        <v>1158</v>
      </c>
      <c r="H61" s="2">
        <v>1583</v>
      </c>
      <c r="I61" s="2">
        <v>4</v>
      </c>
      <c r="J61" s="2">
        <v>6</v>
      </c>
      <c r="K61" s="14">
        <f t="shared" si="0"/>
        <v>0.00833333333333336</v>
      </c>
    </row>
    <row r="62" spans="1:11" ht="15.75">
      <c r="A62" s="1">
        <v>0.4701388888888889</v>
      </c>
      <c r="B62" s="2">
        <v>60</v>
      </c>
      <c r="C62" s="2">
        <v>1157</v>
      </c>
      <c r="D62" s="2">
        <v>1332</v>
      </c>
      <c r="E62" s="2">
        <v>399</v>
      </c>
      <c r="F62" s="2">
        <v>2259</v>
      </c>
      <c r="G62" s="2">
        <v>1303</v>
      </c>
      <c r="H62" s="2">
        <v>1584</v>
      </c>
      <c r="I62" s="2">
        <v>1</v>
      </c>
      <c r="J62" s="2">
        <v>0</v>
      </c>
      <c r="K62" s="14">
        <f t="shared" si="0"/>
        <v>0.005555555555555536</v>
      </c>
    </row>
    <row r="63" spans="1:11" ht="15.75">
      <c r="A63" s="1">
        <v>0.4756944444444444</v>
      </c>
      <c r="B63" s="2">
        <v>61</v>
      </c>
      <c r="C63" s="2">
        <v>3198</v>
      </c>
      <c r="D63" s="2">
        <v>1357</v>
      </c>
      <c r="E63" s="2">
        <v>2240</v>
      </c>
      <c r="F63" s="2">
        <v>443</v>
      </c>
      <c r="G63" s="2">
        <v>1592</v>
      </c>
      <c r="H63" s="2">
        <v>1540</v>
      </c>
      <c r="I63" s="2">
        <v>0</v>
      </c>
      <c r="J63" s="2">
        <v>8</v>
      </c>
      <c r="K63" s="14">
        <f t="shared" si="0"/>
        <v>0.005555555555555536</v>
      </c>
    </row>
    <row r="64" spans="1:12" ht="15.75">
      <c r="A64" s="1">
        <v>0.48055555555555557</v>
      </c>
      <c r="B64" s="2">
        <v>62</v>
      </c>
      <c r="C64" s="2">
        <v>3333</v>
      </c>
      <c r="D64" s="2">
        <v>2996</v>
      </c>
      <c r="E64" s="2">
        <v>1339</v>
      </c>
      <c r="F64" s="2">
        <v>1410</v>
      </c>
      <c r="G64" s="2">
        <v>1348</v>
      </c>
      <c r="H64" s="2">
        <v>662</v>
      </c>
      <c r="I64" s="2">
        <v>0</v>
      </c>
      <c r="J64" s="2">
        <v>3</v>
      </c>
      <c r="K64" s="14">
        <f t="shared" si="0"/>
        <v>0.004861111111111149</v>
      </c>
      <c r="L64" s="14">
        <f>(SUM(K49:K64))/(64-48)</f>
        <v>0.005772569444444445</v>
      </c>
    </row>
    <row r="65" spans="1:12" ht="15.75">
      <c r="A65" s="1"/>
      <c r="B65" s="2"/>
      <c r="C65" s="2"/>
      <c r="D65" s="2"/>
      <c r="E65" s="2"/>
      <c r="F65" s="2"/>
      <c r="G65" t="s">
        <v>128</v>
      </c>
      <c r="I65">
        <f>SUM(I3:I64)</f>
        <v>116</v>
      </c>
      <c r="J65">
        <f>SUM(J3:J64)</f>
        <v>151</v>
      </c>
      <c r="K65" s="14"/>
      <c r="L65" s="14">
        <f>(SUM(K3:K64))/(64-2-3)</f>
        <v>0.006061676082862524</v>
      </c>
    </row>
    <row r="66" spans="1:10" ht="15.75">
      <c r="A66" s="5"/>
      <c r="G66" t="s">
        <v>129</v>
      </c>
      <c r="J66">
        <f>(I65+J65)/(64-2)/2</f>
        <v>2.153225806451613</v>
      </c>
    </row>
    <row r="67" spans="1:11" ht="15.75" customHeight="1">
      <c r="A67" s="117" t="s">
        <v>3</v>
      </c>
      <c r="B67" s="117"/>
      <c r="C67" s="117"/>
      <c r="D67" s="117"/>
      <c r="E67" s="117"/>
      <c r="F67" s="117"/>
      <c r="G67" s="117"/>
      <c r="H67" s="117"/>
      <c r="I67" s="117"/>
      <c r="J67" s="117"/>
      <c r="K67" s="117"/>
    </row>
    <row r="68" spans="1:11" ht="31.5">
      <c r="A68" s="3" t="s">
        <v>4</v>
      </c>
      <c r="B68" s="3" t="s">
        <v>5</v>
      </c>
      <c r="C68" s="3" t="s">
        <v>6</v>
      </c>
      <c r="D68" s="3" t="s">
        <v>7</v>
      </c>
      <c r="E68" s="3" t="s">
        <v>8</v>
      </c>
      <c r="F68" s="3" t="s">
        <v>9</v>
      </c>
      <c r="G68" s="3" t="s">
        <v>10</v>
      </c>
      <c r="H68" s="3" t="s">
        <v>11</v>
      </c>
      <c r="I68" s="3" t="s">
        <v>12</v>
      </c>
      <c r="J68" s="3" t="s">
        <v>13</v>
      </c>
      <c r="K68" s="3" t="s">
        <v>14</v>
      </c>
    </row>
    <row r="69" spans="1:11" ht="15.75">
      <c r="A69" s="1">
        <v>0.5513888888888888</v>
      </c>
      <c r="B69" s="4" t="s">
        <v>15</v>
      </c>
      <c r="C69" s="2">
        <v>1</v>
      </c>
      <c r="D69" s="2">
        <v>1977</v>
      </c>
      <c r="E69" s="2">
        <v>399</v>
      </c>
      <c r="F69" s="2">
        <v>1592</v>
      </c>
      <c r="G69" s="2">
        <v>1157</v>
      </c>
      <c r="H69" s="2">
        <v>2261</v>
      </c>
      <c r="I69" s="2">
        <v>1339</v>
      </c>
      <c r="J69" s="2">
        <v>8</v>
      </c>
      <c r="K69" s="2">
        <v>0</v>
      </c>
    </row>
    <row r="70" spans="1:11" ht="15.75">
      <c r="A70" s="1">
        <v>0.55625</v>
      </c>
      <c r="B70" s="4" t="s">
        <v>16</v>
      </c>
      <c r="C70" s="2">
        <v>2</v>
      </c>
      <c r="D70" s="2">
        <v>1584</v>
      </c>
      <c r="E70" s="2">
        <v>1540</v>
      </c>
      <c r="F70" s="2">
        <v>2036</v>
      </c>
      <c r="G70" s="2">
        <v>1583</v>
      </c>
      <c r="H70" s="2">
        <v>662</v>
      </c>
      <c r="I70" s="2">
        <v>159</v>
      </c>
      <c r="J70" s="2">
        <v>9</v>
      </c>
      <c r="K70" s="2">
        <v>0</v>
      </c>
    </row>
    <row r="71" spans="1:11" ht="15.75">
      <c r="A71" s="1">
        <v>0.5736111111111112</v>
      </c>
      <c r="B71" s="4" t="s">
        <v>17</v>
      </c>
      <c r="C71" s="2">
        <v>3</v>
      </c>
      <c r="D71" s="2">
        <v>1619</v>
      </c>
      <c r="E71" s="2">
        <v>2240</v>
      </c>
      <c r="F71" s="2">
        <v>1158</v>
      </c>
      <c r="G71" s="2">
        <v>443</v>
      </c>
      <c r="H71" s="2">
        <v>3333</v>
      </c>
      <c r="I71" s="2">
        <v>1817</v>
      </c>
      <c r="J71" s="2">
        <v>4</v>
      </c>
      <c r="K71" s="2">
        <v>4</v>
      </c>
    </row>
    <row r="72" spans="1:11" ht="15.75">
      <c r="A72" s="1">
        <v>0.5784722222222222</v>
      </c>
      <c r="B72" s="4" t="s">
        <v>18</v>
      </c>
      <c r="C72" s="2">
        <v>4</v>
      </c>
      <c r="D72" s="2">
        <v>3403</v>
      </c>
      <c r="E72" s="2">
        <v>2275</v>
      </c>
      <c r="F72" s="2">
        <v>2996</v>
      </c>
      <c r="G72" s="2">
        <v>1361</v>
      </c>
      <c r="H72" s="2">
        <v>1332</v>
      </c>
      <c r="I72" s="2">
        <v>2945</v>
      </c>
      <c r="J72" s="2">
        <v>5</v>
      </c>
      <c r="K72" s="2">
        <v>3</v>
      </c>
    </row>
    <row r="73" spans="1:11" ht="15.75">
      <c r="A73" s="1">
        <v>0.5840277777777778</v>
      </c>
      <c r="B73" s="4" t="s">
        <v>19</v>
      </c>
      <c r="C73" s="2">
        <v>5</v>
      </c>
      <c r="D73" s="2">
        <v>1977</v>
      </c>
      <c r="E73" s="2">
        <v>1592</v>
      </c>
      <c r="F73" s="2">
        <v>399</v>
      </c>
      <c r="G73" s="2">
        <v>2261</v>
      </c>
      <c r="H73" s="2">
        <v>1157</v>
      </c>
      <c r="I73" s="2">
        <v>1339</v>
      </c>
      <c r="J73" s="2">
        <v>8</v>
      </c>
      <c r="K73" s="2">
        <v>0</v>
      </c>
    </row>
    <row r="74" spans="1:11" ht="15.75">
      <c r="A74" s="1">
        <v>0.5888888888888889</v>
      </c>
      <c r="B74" s="4" t="s">
        <v>20</v>
      </c>
      <c r="C74" s="2">
        <v>6</v>
      </c>
      <c r="D74" s="2">
        <v>1584</v>
      </c>
      <c r="E74" s="2">
        <v>1540</v>
      </c>
      <c r="F74" s="2">
        <v>2036</v>
      </c>
      <c r="G74" s="2">
        <v>159</v>
      </c>
      <c r="H74" s="2">
        <v>662</v>
      </c>
      <c r="I74" s="2">
        <v>1583</v>
      </c>
      <c r="J74" s="2">
        <v>8</v>
      </c>
      <c r="K74" s="2">
        <v>0</v>
      </c>
    </row>
    <row r="75" spans="1:11" ht="15.75">
      <c r="A75" s="1">
        <v>0.5951388888888889</v>
      </c>
      <c r="B75" s="4" t="s">
        <v>21</v>
      </c>
      <c r="C75" s="2">
        <v>7</v>
      </c>
      <c r="D75" s="2">
        <v>2240</v>
      </c>
      <c r="E75" s="2">
        <v>1158</v>
      </c>
      <c r="F75" s="2">
        <v>1619</v>
      </c>
      <c r="G75" s="2">
        <v>1817</v>
      </c>
      <c r="H75" s="2">
        <v>3333</v>
      </c>
      <c r="I75" s="2">
        <v>443</v>
      </c>
      <c r="J75" s="2">
        <v>4</v>
      </c>
      <c r="K75" s="2">
        <v>1</v>
      </c>
    </row>
    <row r="76" spans="1:11" ht="15.75">
      <c r="A76" s="1">
        <v>0.6020833333333333</v>
      </c>
      <c r="B76" s="4" t="s">
        <v>22</v>
      </c>
      <c r="C76" s="2">
        <v>8</v>
      </c>
      <c r="D76" s="2">
        <v>3403</v>
      </c>
      <c r="E76" s="2">
        <v>2996</v>
      </c>
      <c r="F76" s="2">
        <v>2275</v>
      </c>
      <c r="G76" s="2">
        <v>2945</v>
      </c>
      <c r="H76" s="2">
        <v>1361</v>
      </c>
      <c r="I76" s="2">
        <v>1332</v>
      </c>
      <c r="J76" s="2">
        <v>1</v>
      </c>
      <c r="K76" s="2">
        <v>2</v>
      </c>
    </row>
    <row r="77" spans="1:11" ht="15.75">
      <c r="A77" s="1">
        <v>0.607638888888889</v>
      </c>
      <c r="B77" s="4" t="s">
        <v>37</v>
      </c>
      <c r="C77" s="2">
        <v>11</v>
      </c>
      <c r="D77" s="2">
        <v>1619</v>
      </c>
      <c r="E77" s="2">
        <v>2240</v>
      </c>
      <c r="F77" s="2">
        <v>1158</v>
      </c>
      <c r="G77" s="2">
        <v>1817</v>
      </c>
      <c r="H77" s="2">
        <v>3333</v>
      </c>
      <c r="I77" s="2">
        <v>443</v>
      </c>
      <c r="J77" s="2">
        <v>7</v>
      </c>
      <c r="K77" s="2">
        <v>1</v>
      </c>
    </row>
    <row r="78" spans="1:11" ht="15.75">
      <c r="A78" s="1">
        <v>0.6333333333333333</v>
      </c>
      <c r="B78" s="4" t="s">
        <v>23</v>
      </c>
      <c r="C78" s="2">
        <v>12</v>
      </c>
      <c r="D78" s="2">
        <v>3403</v>
      </c>
      <c r="E78" s="2">
        <v>2996</v>
      </c>
      <c r="F78" s="2">
        <v>2275</v>
      </c>
      <c r="G78" s="2">
        <v>2945</v>
      </c>
      <c r="H78" s="2">
        <v>1691</v>
      </c>
      <c r="I78" s="2">
        <v>1332</v>
      </c>
      <c r="J78" s="2">
        <v>0</v>
      </c>
      <c r="K78" s="2">
        <v>5</v>
      </c>
    </row>
    <row r="79" spans="1:11" ht="15.75">
      <c r="A79" s="1">
        <v>0.6444444444444445</v>
      </c>
      <c r="B79" s="4" t="s">
        <v>24</v>
      </c>
      <c r="C79" s="2">
        <v>13</v>
      </c>
      <c r="D79" s="2">
        <v>1592</v>
      </c>
      <c r="E79" s="2">
        <v>399</v>
      </c>
      <c r="F79" s="2">
        <v>1977</v>
      </c>
      <c r="G79" s="2">
        <v>1540</v>
      </c>
      <c r="H79" s="2">
        <v>1584</v>
      </c>
      <c r="I79" s="2">
        <v>2036</v>
      </c>
      <c r="J79" s="2">
        <v>7</v>
      </c>
      <c r="K79" s="2">
        <v>3</v>
      </c>
    </row>
    <row r="80" spans="1:11" ht="15.75">
      <c r="A80" s="1">
        <v>0.6506944444444445</v>
      </c>
      <c r="B80" s="4" t="s">
        <v>25</v>
      </c>
      <c r="C80" s="2">
        <v>14</v>
      </c>
      <c r="D80" s="2">
        <v>2240</v>
      </c>
      <c r="E80" s="2">
        <v>1158</v>
      </c>
      <c r="F80" s="2">
        <v>1619</v>
      </c>
      <c r="G80" s="2">
        <v>1691</v>
      </c>
      <c r="H80" s="2">
        <v>1332</v>
      </c>
      <c r="I80" s="2">
        <v>2945</v>
      </c>
      <c r="J80" s="2">
        <v>7</v>
      </c>
      <c r="K80" s="2">
        <v>2</v>
      </c>
    </row>
    <row r="81" spans="1:11" ht="15.75">
      <c r="A81" s="1">
        <v>0.6555555555555556</v>
      </c>
      <c r="B81" s="4" t="s">
        <v>26</v>
      </c>
      <c r="C81" s="2">
        <v>15</v>
      </c>
      <c r="D81" s="2">
        <v>1977</v>
      </c>
      <c r="E81" s="2">
        <v>1592</v>
      </c>
      <c r="F81" s="2">
        <v>399</v>
      </c>
      <c r="G81" s="2">
        <v>1584</v>
      </c>
      <c r="H81" s="2">
        <v>1540</v>
      </c>
      <c r="I81" s="2">
        <v>2036</v>
      </c>
      <c r="J81" s="2">
        <v>3</v>
      </c>
      <c r="K81" s="2">
        <v>6</v>
      </c>
    </row>
    <row r="82" spans="1:11" ht="15.75">
      <c r="A82" s="1">
        <v>0.6625</v>
      </c>
      <c r="B82" s="4" t="s">
        <v>27</v>
      </c>
      <c r="C82" s="2">
        <v>16</v>
      </c>
      <c r="D82" s="2">
        <v>1619</v>
      </c>
      <c r="E82" s="2">
        <v>2240</v>
      </c>
      <c r="F82" s="2">
        <v>1158</v>
      </c>
      <c r="G82" s="2">
        <v>1691</v>
      </c>
      <c r="H82" s="2">
        <v>1332</v>
      </c>
      <c r="I82" s="2">
        <v>2945</v>
      </c>
      <c r="J82" s="2">
        <v>12</v>
      </c>
      <c r="K82" s="2">
        <v>5</v>
      </c>
    </row>
    <row r="83" spans="1:11" ht="15.75">
      <c r="A83" s="1">
        <v>0.6680555555555556</v>
      </c>
      <c r="B83" s="4" t="s">
        <v>32</v>
      </c>
      <c r="C83" s="2">
        <v>17</v>
      </c>
      <c r="D83" s="2">
        <v>399</v>
      </c>
      <c r="E83" s="2">
        <v>1592</v>
      </c>
      <c r="F83" s="2">
        <v>1977</v>
      </c>
      <c r="G83" s="2">
        <v>1584</v>
      </c>
      <c r="H83" s="2">
        <v>2036</v>
      </c>
      <c r="I83" s="2">
        <v>1540</v>
      </c>
      <c r="J83" s="2">
        <v>2</v>
      </c>
      <c r="K83" s="2">
        <v>11</v>
      </c>
    </row>
    <row r="84" spans="1:11" ht="15.75">
      <c r="A84" s="1">
        <v>0.68125</v>
      </c>
      <c r="B84" s="4" t="s">
        <v>29</v>
      </c>
      <c r="C84" s="2">
        <v>19</v>
      </c>
      <c r="D84" s="2">
        <v>2036</v>
      </c>
      <c r="E84" s="2">
        <v>1540</v>
      </c>
      <c r="F84" s="2">
        <v>1584</v>
      </c>
      <c r="G84" s="2">
        <v>2240</v>
      </c>
      <c r="H84" s="2">
        <v>1158</v>
      </c>
      <c r="I84" s="2">
        <v>1619</v>
      </c>
      <c r="J84" s="2">
        <v>11</v>
      </c>
      <c r="K84" s="2">
        <v>4</v>
      </c>
    </row>
    <row r="85" spans="1:11" ht="15.75">
      <c r="A85" s="1">
        <v>0.688888888888889</v>
      </c>
      <c r="B85" s="4" t="s">
        <v>30</v>
      </c>
      <c r="C85" s="2">
        <v>20</v>
      </c>
      <c r="D85" s="2">
        <v>2036</v>
      </c>
      <c r="E85" s="2">
        <v>1584</v>
      </c>
      <c r="F85" s="2">
        <v>1540</v>
      </c>
      <c r="G85" s="2">
        <v>2240</v>
      </c>
      <c r="H85" s="2">
        <v>1158</v>
      </c>
      <c r="I85" s="2">
        <v>1619</v>
      </c>
      <c r="J85" s="2">
        <v>9</v>
      </c>
      <c r="K85" s="2">
        <v>5</v>
      </c>
    </row>
    <row r="86" spans="8:11" ht="15.75">
      <c r="H86" t="s">
        <v>128</v>
      </c>
      <c r="J86">
        <f>SUM(J69:J85)</f>
        <v>105</v>
      </c>
      <c r="K86" s="32">
        <f>SUM(K69:K85)</f>
        <v>52</v>
      </c>
    </row>
    <row r="87" spans="8:11" ht="15.75">
      <c r="H87" t="s">
        <v>129</v>
      </c>
      <c r="K87">
        <f>(J86+K86)/(85-68)/2</f>
        <v>4.617647058823529</v>
      </c>
    </row>
  </sheetData>
  <sheetProtection/>
  <mergeCells count="2">
    <mergeCell ref="A1:J1"/>
    <mergeCell ref="A67:K67"/>
  </mergeCells>
  <printOptions/>
  <pageMargins left="0.7" right="0.7" top="0.75" bottom="0.75" header="0.3" footer="0.3"/>
  <pageSetup horizontalDpi="600" verticalDpi="6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44">
      <selection activeCell="K54" sqref="K54"/>
    </sheetView>
  </sheetViews>
  <sheetFormatPr defaultColWidth="8.875" defaultRowHeight="15.75"/>
  <sheetData>
    <row r="1" spans="1:10" ht="15.75" customHeight="1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1" ht="31.5">
      <c r="A2" s="3" t="s">
        <v>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11" t="s">
        <v>39</v>
      </c>
    </row>
    <row r="3" spans="1:12" ht="15.75">
      <c r="A3" s="1">
        <v>0.6611111111111111</v>
      </c>
      <c r="B3" s="2">
        <v>1</v>
      </c>
      <c r="C3" s="2">
        <v>2467</v>
      </c>
      <c r="D3" s="2">
        <v>2437</v>
      </c>
      <c r="E3" s="2">
        <v>1056</v>
      </c>
      <c r="F3" s="2">
        <v>2441</v>
      </c>
      <c r="G3" s="2">
        <v>368</v>
      </c>
      <c r="H3" s="2">
        <v>1920</v>
      </c>
      <c r="I3" s="2">
        <v>0</v>
      </c>
      <c r="J3" s="2">
        <v>1</v>
      </c>
      <c r="L3" t="s">
        <v>41</v>
      </c>
    </row>
    <row r="4" spans="1:11" ht="15.75">
      <c r="A4" s="1">
        <v>0.6673611111111111</v>
      </c>
      <c r="B4" s="2">
        <v>2</v>
      </c>
      <c r="C4" s="2">
        <v>2439</v>
      </c>
      <c r="D4" s="2">
        <v>2932</v>
      </c>
      <c r="E4" s="2">
        <v>2477</v>
      </c>
      <c r="F4" s="2">
        <v>2459</v>
      </c>
      <c r="G4" s="2">
        <v>2896</v>
      </c>
      <c r="H4" s="2">
        <v>3008</v>
      </c>
      <c r="I4" s="2">
        <v>1</v>
      </c>
      <c r="J4" s="2">
        <v>1</v>
      </c>
      <c r="K4" s="14">
        <f aca="true" t="shared" si="0" ref="K4:K52">A4-A3</f>
        <v>0.006249999999999978</v>
      </c>
    </row>
    <row r="5" spans="1:11" ht="15.75">
      <c r="A5" s="1">
        <v>0.6743055555555556</v>
      </c>
      <c r="B5" s="2">
        <v>3</v>
      </c>
      <c r="C5" s="2">
        <v>3306</v>
      </c>
      <c r="D5" s="2">
        <v>1544</v>
      </c>
      <c r="E5" s="2">
        <v>2090</v>
      </c>
      <c r="F5" s="2">
        <v>2853</v>
      </c>
      <c r="G5" s="2">
        <v>2444</v>
      </c>
      <c r="H5" s="2">
        <v>2445</v>
      </c>
      <c r="I5" s="2">
        <v>2</v>
      </c>
      <c r="J5" s="2">
        <v>1</v>
      </c>
      <c r="K5" s="14">
        <f t="shared" si="0"/>
        <v>0.006944444444444531</v>
      </c>
    </row>
    <row r="6" spans="1:11" ht="15.75">
      <c r="A6" s="1">
        <v>0.6791666666666667</v>
      </c>
      <c r="B6" s="2">
        <v>4</v>
      </c>
      <c r="C6" s="2">
        <v>2443</v>
      </c>
      <c r="D6" s="2">
        <v>2504</v>
      </c>
      <c r="E6" s="2">
        <v>203</v>
      </c>
      <c r="F6" s="2">
        <v>359</v>
      </c>
      <c r="G6" s="2">
        <v>2438</v>
      </c>
      <c r="H6" s="2">
        <v>2460</v>
      </c>
      <c r="I6" s="2">
        <v>5</v>
      </c>
      <c r="J6" s="2">
        <v>10</v>
      </c>
      <c r="K6" s="14">
        <f t="shared" si="0"/>
        <v>0.004861111111111094</v>
      </c>
    </row>
    <row r="7" spans="1:11" ht="15.75">
      <c r="A7" s="1">
        <v>0.6965277777777777</v>
      </c>
      <c r="B7" s="2">
        <v>5</v>
      </c>
      <c r="C7" s="2">
        <v>2455</v>
      </c>
      <c r="D7" s="2">
        <v>2465</v>
      </c>
      <c r="E7" s="2">
        <v>368</v>
      </c>
      <c r="F7" s="2">
        <v>2348</v>
      </c>
      <c r="G7" s="2">
        <v>1548</v>
      </c>
      <c r="H7" s="2">
        <v>2090</v>
      </c>
      <c r="I7" s="2">
        <v>5</v>
      </c>
      <c r="J7" s="2">
        <v>1</v>
      </c>
      <c r="K7" s="14">
        <f t="shared" si="0"/>
        <v>0.01736111111111105</v>
      </c>
    </row>
    <row r="8" spans="1:11" ht="15.75">
      <c r="A8" s="1">
        <v>0.7006944444444444</v>
      </c>
      <c r="B8" s="2">
        <v>6</v>
      </c>
      <c r="C8" s="2">
        <v>2467</v>
      </c>
      <c r="D8" s="2">
        <v>3306</v>
      </c>
      <c r="E8" s="2">
        <v>2438</v>
      </c>
      <c r="F8" s="2">
        <v>1920</v>
      </c>
      <c r="G8" s="2">
        <v>3008</v>
      </c>
      <c r="H8" s="2">
        <v>2504</v>
      </c>
      <c r="I8" s="2">
        <v>0</v>
      </c>
      <c r="J8" s="2">
        <v>0</v>
      </c>
      <c r="K8" s="14">
        <f t="shared" si="0"/>
        <v>0.004166666666666652</v>
      </c>
    </row>
    <row r="9" spans="1:11" ht="15.75">
      <c r="A9" s="1">
        <v>0.7055555555555556</v>
      </c>
      <c r="B9" s="2">
        <v>7</v>
      </c>
      <c r="C9" s="2">
        <v>2443</v>
      </c>
      <c r="D9" s="2">
        <v>2853</v>
      </c>
      <c r="E9" s="2">
        <v>1548</v>
      </c>
      <c r="F9" s="2">
        <v>2439</v>
      </c>
      <c r="G9" s="2">
        <v>2445</v>
      </c>
      <c r="H9" s="2">
        <v>359</v>
      </c>
      <c r="I9" s="2">
        <v>2</v>
      </c>
      <c r="J9" s="2">
        <v>7</v>
      </c>
      <c r="K9" s="14">
        <f t="shared" si="0"/>
        <v>0.004861111111111205</v>
      </c>
    </row>
    <row r="10" spans="1:11" ht="15.75">
      <c r="A10" s="1">
        <v>0.7111111111111111</v>
      </c>
      <c r="B10" s="2">
        <v>8</v>
      </c>
      <c r="C10" s="2">
        <v>2444</v>
      </c>
      <c r="D10" s="2">
        <v>2932</v>
      </c>
      <c r="E10" s="2">
        <v>203</v>
      </c>
      <c r="F10" s="2">
        <v>1544</v>
      </c>
      <c r="G10" s="2">
        <v>2441</v>
      </c>
      <c r="H10" s="2">
        <v>2437</v>
      </c>
      <c r="I10" s="2">
        <v>1</v>
      </c>
      <c r="J10" s="2">
        <v>3</v>
      </c>
      <c r="K10" s="14">
        <f t="shared" si="0"/>
        <v>0.005555555555555536</v>
      </c>
    </row>
    <row r="11" spans="1:11" ht="15.75">
      <c r="A11" s="1">
        <v>0.7166666666666667</v>
      </c>
      <c r="B11" s="2">
        <v>9</v>
      </c>
      <c r="C11" s="2">
        <v>2348</v>
      </c>
      <c r="D11" s="2">
        <v>2477</v>
      </c>
      <c r="E11" s="2">
        <v>2460</v>
      </c>
      <c r="F11" s="2">
        <v>2455</v>
      </c>
      <c r="G11" s="2">
        <v>2896</v>
      </c>
      <c r="H11" s="2">
        <v>1056</v>
      </c>
      <c r="I11" s="2">
        <v>2</v>
      </c>
      <c r="J11" s="2">
        <v>0</v>
      </c>
      <c r="K11" s="14">
        <f t="shared" si="0"/>
        <v>0.005555555555555536</v>
      </c>
    </row>
    <row r="12" spans="1:11" ht="15.75">
      <c r="A12" s="1">
        <v>0.7222222222222222</v>
      </c>
      <c r="B12" s="2">
        <v>10</v>
      </c>
      <c r="C12" s="2">
        <v>2465</v>
      </c>
      <c r="D12" s="2">
        <v>203</v>
      </c>
      <c r="E12" s="2">
        <v>1544</v>
      </c>
      <c r="F12" s="2">
        <v>2459</v>
      </c>
      <c r="G12" s="2">
        <v>2445</v>
      </c>
      <c r="H12" s="2">
        <v>2467</v>
      </c>
      <c r="I12" s="2">
        <v>0</v>
      </c>
      <c r="J12" s="2">
        <v>1</v>
      </c>
      <c r="K12" s="14">
        <f t="shared" si="0"/>
        <v>0.005555555555555536</v>
      </c>
    </row>
    <row r="13" spans="1:11" ht="15.75">
      <c r="A13" s="1">
        <v>0.7263888888888889</v>
      </c>
      <c r="B13" s="2">
        <v>11</v>
      </c>
      <c r="C13" s="2">
        <v>2443</v>
      </c>
      <c r="D13" s="2">
        <v>2348</v>
      </c>
      <c r="E13" s="2">
        <v>2441</v>
      </c>
      <c r="F13" s="2">
        <v>2090</v>
      </c>
      <c r="G13" s="2">
        <v>1920</v>
      </c>
      <c r="H13" s="2">
        <v>2932</v>
      </c>
      <c r="I13" s="2">
        <v>0</v>
      </c>
      <c r="J13" s="2">
        <v>2</v>
      </c>
      <c r="K13" s="14">
        <f t="shared" si="0"/>
        <v>0.004166666666666652</v>
      </c>
    </row>
    <row r="14" spans="1:11" ht="15.75">
      <c r="A14" s="1">
        <v>0.7326388888888888</v>
      </c>
      <c r="B14" s="2">
        <v>12</v>
      </c>
      <c r="C14" s="2">
        <v>2455</v>
      </c>
      <c r="D14" s="2">
        <v>2460</v>
      </c>
      <c r="E14" s="2">
        <v>2439</v>
      </c>
      <c r="F14" s="2">
        <v>3306</v>
      </c>
      <c r="G14" s="2">
        <v>2465</v>
      </c>
      <c r="H14" s="2">
        <v>2477</v>
      </c>
      <c r="I14" s="2">
        <v>1</v>
      </c>
      <c r="J14" s="2">
        <v>1</v>
      </c>
      <c r="K14" s="14">
        <f t="shared" si="0"/>
        <v>0.006249999999999978</v>
      </c>
    </row>
    <row r="15" spans="1:11" ht="15.75">
      <c r="A15" s="1">
        <v>0.7388888888888889</v>
      </c>
      <c r="B15" s="2">
        <v>13</v>
      </c>
      <c r="C15" s="2">
        <v>2504</v>
      </c>
      <c r="D15" s="2">
        <v>1056</v>
      </c>
      <c r="E15" s="2">
        <v>359</v>
      </c>
      <c r="F15" s="2">
        <v>2459</v>
      </c>
      <c r="G15" s="2">
        <v>2444</v>
      </c>
      <c r="H15" s="2">
        <v>2437</v>
      </c>
      <c r="I15" s="2">
        <v>9</v>
      </c>
      <c r="J15" s="2">
        <v>4</v>
      </c>
      <c r="K15" s="14">
        <f t="shared" si="0"/>
        <v>0.006250000000000089</v>
      </c>
    </row>
    <row r="16" spans="1:11" ht="15.75">
      <c r="A16" s="1">
        <v>0.7444444444444445</v>
      </c>
      <c r="B16" s="2">
        <v>14</v>
      </c>
      <c r="C16" s="2">
        <v>368</v>
      </c>
      <c r="D16" s="2">
        <v>1548</v>
      </c>
      <c r="E16" s="2">
        <v>3008</v>
      </c>
      <c r="F16" s="2">
        <v>2896</v>
      </c>
      <c r="G16" s="2">
        <v>2853</v>
      </c>
      <c r="H16" s="2">
        <v>2438</v>
      </c>
      <c r="I16" s="2">
        <v>2</v>
      </c>
      <c r="J16" s="2">
        <v>1</v>
      </c>
      <c r="K16" s="14">
        <f t="shared" si="0"/>
        <v>0.005555555555555536</v>
      </c>
    </row>
    <row r="17" spans="1:12" ht="15.75">
      <c r="A17" s="1">
        <v>0.7493055555555556</v>
      </c>
      <c r="B17" s="2">
        <v>15</v>
      </c>
      <c r="C17" s="2">
        <v>2932</v>
      </c>
      <c r="D17" s="2">
        <v>2437</v>
      </c>
      <c r="E17" s="2">
        <v>3306</v>
      </c>
      <c r="F17" s="2">
        <v>2439</v>
      </c>
      <c r="G17" s="2">
        <v>2443</v>
      </c>
      <c r="H17" s="2">
        <v>2460</v>
      </c>
      <c r="I17" s="2">
        <v>5</v>
      </c>
      <c r="J17" s="2">
        <v>3</v>
      </c>
      <c r="K17" s="14">
        <f t="shared" si="0"/>
        <v>0.004861111111111094</v>
      </c>
      <c r="L17" s="14">
        <f>(SUM(K3:K17))/(17-2)</f>
        <v>0.005879629629629631</v>
      </c>
    </row>
    <row r="18" spans="1:12" ht="15.75">
      <c r="A18" s="1">
        <v>0.7944444444444444</v>
      </c>
      <c r="B18" s="2">
        <v>16</v>
      </c>
      <c r="C18" s="2">
        <v>2445</v>
      </c>
      <c r="D18" s="2">
        <v>2441</v>
      </c>
      <c r="E18" s="2">
        <v>2465</v>
      </c>
      <c r="F18" s="2">
        <v>2504</v>
      </c>
      <c r="G18" s="2">
        <v>368</v>
      </c>
      <c r="H18" s="2">
        <v>2896</v>
      </c>
      <c r="I18" s="2">
        <v>2</v>
      </c>
      <c r="J18" s="2">
        <v>3</v>
      </c>
      <c r="K18" s="14"/>
      <c r="L18" t="s">
        <v>46</v>
      </c>
    </row>
    <row r="19" spans="1:11" ht="15.75">
      <c r="A19" s="1">
        <v>0.8020833333333334</v>
      </c>
      <c r="B19" s="2">
        <v>17</v>
      </c>
      <c r="C19" s="2">
        <v>3008</v>
      </c>
      <c r="D19" s="2">
        <v>2477</v>
      </c>
      <c r="E19" s="2">
        <v>1056</v>
      </c>
      <c r="F19" s="2">
        <v>359</v>
      </c>
      <c r="G19" s="2">
        <v>1548</v>
      </c>
      <c r="H19" s="2">
        <v>2459</v>
      </c>
      <c r="I19" s="2">
        <v>2</v>
      </c>
      <c r="J19" s="2">
        <v>6</v>
      </c>
      <c r="K19" s="14">
        <f t="shared" si="0"/>
        <v>0.007638888888888973</v>
      </c>
    </row>
    <row r="20" spans="1:11" ht="15.75">
      <c r="A20" s="1">
        <v>0.80625</v>
      </c>
      <c r="B20" s="2">
        <v>18</v>
      </c>
      <c r="C20" s="2">
        <v>2853</v>
      </c>
      <c r="D20" s="2">
        <v>2090</v>
      </c>
      <c r="E20" s="2">
        <v>1920</v>
      </c>
      <c r="F20" s="2">
        <v>203</v>
      </c>
      <c r="G20" s="2">
        <v>2455</v>
      </c>
      <c r="H20" s="2">
        <v>2467</v>
      </c>
      <c r="I20" s="2">
        <v>5</v>
      </c>
      <c r="J20" s="2">
        <v>1</v>
      </c>
      <c r="K20" s="14">
        <f t="shared" si="0"/>
        <v>0.004166666666666652</v>
      </c>
    </row>
    <row r="21" spans="1:11" ht="15.75">
      <c r="A21" s="1">
        <v>0.8104166666666667</v>
      </c>
      <c r="B21" s="2">
        <v>19</v>
      </c>
      <c r="C21" s="2">
        <v>2348</v>
      </c>
      <c r="D21" s="2">
        <v>2438</v>
      </c>
      <c r="E21" s="2">
        <v>2437</v>
      </c>
      <c r="F21" s="2">
        <v>2444</v>
      </c>
      <c r="G21" s="2">
        <v>1544</v>
      </c>
      <c r="H21" s="2">
        <v>2441</v>
      </c>
      <c r="I21" s="2">
        <v>6</v>
      </c>
      <c r="J21" s="2">
        <v>1</v>
      </c>
      <c r="K21" s="14">
        <f t="shared" si="0"/>
        <v>0.004166666666666652</v>
      </c>
    </row>
    <row r="22" spans="1:11" ht="15.75">
      <c r="A22" s="1">
        <v>0.8159722222222222</v>
      </c>
      <c r="B22" s="2">
        <v>20</v>
      </c>
      <c r="C22" s="2">
        <v>2443</v>
      </c>
      <c r="D22" s="2">
        <v>2090</v>
      </c>
      <c r="E22" s="2">
        <v>359</v>
      </c>
      <c r="F22" s="2">
        <v>2896</v>
      </c>
      <c r="G22" s="2">
        <v>2465</v>
      </c>
      <c r="H22" s="2">
        <v>2504</v>
      </c>
      <c r="I22" s="2">
        <v>6</v>
      </c>
      <c r="J22" s="2">
        <v>0</v>
      </c>
      <c r="K22" s="14">
        <f t="shared" si="0"/>
        <v>0.005555555555555536</v>
      </c>
    </row>
    <row r="23" spans="1:11" ht="15.75">
      <c r="A23" s="1">
        <v>0.8215277777777777</v>
      </c>
      <c r="B23" s="2">
        <v>21</v>
      </c>
      <c r="C23" s="2">
        <v>2459</v>
      </c>
      <c r="D23" s="2">
        <v>2438</v>
      </c>
      <c r="E23" s="2">
        <v>1920</v>
      </c>
      <c r="F23" s="2">
        <v>3306</v>
      </c>
      <c r="G23" s="2">
        <v>2445</v>
      </c>
      <c r="H23" s="2">
        <v>2460</v>
      </c>
      <c r="I23" s="2">
        <v>3</v>
      </c>
      <c r="J23" s="2">
        <v>5</v>
      </c>
      <c r="K23" s="14">
        <f t="shared" si="0"/>
        <v>0.005555555555555536</v>
      </c>
    </row>
    <row r="24" spans="1:11" ht="15.75">
      <c r="A24" s="1">
        <v>0.8270833333333334</v>
      </c>
      <c r="B24" s="2">
        <v>22</v>
      </c>
      <c r="C24" s="2">
        <v>1544</v>
      </c>
      <c r="D24" s="2">
        <v>3008</v>
      </c>
      <c r="E24" s="2">
        <v>2932</v>
      </c>
      <c r="F24" s="2">
        <v>368</v>
      </c>
      <c r="G24" s="2">
        <v>203</v>
      </c>
      <c r="H24" s="2">
        <v>2439</v>
      </c>
      <c r="I24" s="2">
        <v>1</v>
      </c>
      <c r="J24" s="2">
        <v>6</v>
      </c>
      <c r="K24" s="14">
        <f t="shared" si="0"/>
        <v>0.005555555555555647</v>
      </c>
    </row>
    <row r="25" spans="1:11" ht="15.75">
      <c r="A25" s="1">
        <v>0.8326388888888889</v>
      </c>
      <c r="B25" s="2">
        <v>23</v>
      </c>
      <c r="C25" s="2">
        <v>2444</v>
      </c>
      <c r="D25" s="2">
        <v>1548</v>
      </c>
      <c r="E25" s="2">
        <v>2477</v>
      </c>
      <c r="F25" s="2">
        <v>2853</v>
      </c>
      <c r="G25" s="2">
        <v>2455</v>
      </c>
      <c r="H25" s="2">
        <v>2467</v>
      </c>
      <c r="I25" s="2">
        <v>2</v>
      </c>
      <c r="J25" s="2">
        <v>0</v>
      </c>
      <c r="K25" s="14">
        <f t="shared" si="0"/>
        <v>0.005555555555555536</v>
      </c>
    </row>
    <row r="26" spans="1:11" ht="15.75">
      <c r="A26" s="1">
        <v>0.8395833333333332</v>
      </c>
      <c r="B26" s="2">
        <v>24</v>
      </c>
      <c r="C26" s="2">
        <v>1056</v>
      </c>
      <c r="D26" s="2">
        <v>2441</v>
      </c>
      <c r="E26" s="2">
        <v>2460</v>
      </c>
      <c r="F26" s="2">
        <v>2348</v>
      </c>
      <c r="G26" s="2">
        <v>1920</v>
      </c>
      <c r="H26" s="2">
        <v>1544</v>
      </c>
      <c r="I26" s="2">
        <v>0</v>
      </c>
      <c r="J26" s="2">
        <v>4</v>
      </c>
      <c r="K26" s="14">
        <f t="shared" si="0"/>
        <v>0.006944444444444309</v>
      </c>
    </row>
    <row r="27" spans="1:11" ht="15.75">
      <c r="A27" s="1">
        <v>0.842361111111111</v>
      </c>
      <c r="B27" s="2">
        <v>25</v>
      </c>
      <c r="C27" s="2">
        <v>2896</v>
      </c>
      <c r="D27" s="2">
        <v>2932</v>
      </c>
      <c r="E27" s="2">
        <v>2443</v>
      </c>
      <c r="F27" s="2">
        <v>2437</v>
      </c>
      <c r="G27" s="2">
        <v>1548</v>
      </c>
      <c r="H27" s="2">
        <v>2445</v>
      </c>
      <c r="I27" s="2">
        <v>0</v>
      </c>
      <c r="J27" s="2">
        <v>4</v>
      </c>
      <c r="K27" s="14">
        <f t="shared" si="0"/>
        <v>0.002777777777777768</v>
      </c>
    </row>
    <row r="28" spans="1:11" ht="15.75">
      <c r="A28" s="1">
        <v>0.8486111111111111</v>
      </c>
      <c r="B28" s="2">
        <v>26</v>
      </c>
      <c r="C28" s="2">
        <v>2504</v>
      </c>
      <c r="D28" s="2">
        <v>2477</v>
      </c>
      <c r="E28" s="2">
        <v>2459</v>
      </c>
      <c r="F28" s="2">
        <v>3008</v>
      </c>
      <c r="G28" s="2">
        <v>2090</v>
      </c>
      <c r="H28" s="2">
        <v>2465</v>
      </c>
      <c r="I28" s="2">
        <v>1</v>
      </c>
      <c r="J28" s="2">
        <v>5</v>
      </c>
      <c r="K28" s="14">
        <f t="shared" si="0"/>
        <v>0.006250000000000089</v>
      </c>
    </row>
    <row r="29" spans="1:11" ht="15.75">
      <c r="A29" s="1">
        <v>0.8548611111111111</v>
      </c>
      <c r="B29" s="2">
        <v>27</v>
      </c>
      <c r="C29" s="2">
        <v>2438</v>
      </c>
      <c r="D29" s="2">
        <v>2444</v>
      </c>
      <c r="E29" s="2">
        <v>368</v>
      </c>
      <c r="F29" s="2">
        <v>2467</v>
      </c>
      <c r="G29" s="2">
        <v>2439</v>
      </c>
      <c r="H29" s="2">
        <v>2348</v>
      </c>
      <c r="I29" s="2">
        <v>6</v>
      </c>
      <c r="J29" s="2">
        <v>1</v>
      </c>
      <c r="K29" s="14">
        <f t="shared" si="0"/>
        <v>0.006249999999999978</v>
      </c>
    </row>
    <row r="30" spans="1:11" ht="15.75">
      <c r="A30" s="1">
        <v>0.8597222222222222</v>
      </c>
      <c r="B30" s="2">
        <v>28</v>
      </c>
      <c r="C30" s="2">
        <v>359</v>
      </c>
      <c r="D30" s="2">
        <v>2455</v>
      </c>
      <c r="E30" s="2">
        <v>3306</v>
      </c>
      <c r="F30" s="2">
        <v>2853</v>
      </c>
      <c r="G30" s="2">
        <v>1056</v>
      </c>
      <c r="H30" s="2">
        <v>203</v>
      </c>
      <c r="I30" s="2">
        <v>3</v>
      </c>
      <c r="J30" s="2">
        <v>0</v>
      </c>
      <c r="K30" s="14">
        <f t="shared" si="0"/>
        <v>0.004861111111111094</v>
      </c>
    </row>
    <row r="31" spans="1:11" ht="15.75">
      <c r="A31" s="1">
        <v>0.8638888888888889</v>
      </c>
      <c r="B31" s="2">
        <v>29</v>
      </c>
      <c r="C31" s="2">
        <v>2439</v>
      </c>
      <c r="D31" s="2">
        <v>1544</v>
      </c>
      <c r="E31" s="2">
        <v>2438</v>
      </c>
      <c r="F31" s="2">
        <v>2460</v>
      </c>
      <c r="G31" s="2">
        <v>1548</v>
      </c>
      <c r="H31" s="2">
        <v>2090</v>
      </c>
      <c r="I31" s="2">
        <v>3</v>
      </c>
      <c r="J31" s="2">
        <v>2</v>
      </c>
      <c r="K31" s="14">
        <f t="shared" si="0"/>
        <v>0.004166666666666763</v>
      </c>
    </row>
    <row r="32" spans="1:11" ht="15.75">
      <c r="A32" s="1">
        <v>0.8701388888888889</v>
      </c>
      <c r="B32" s="2">
        <v>30</v>
      </c>
      <c r="C32" s="2">
        <v>2467</v>
      </c>
      <c r="D32" s="2">
        <v>2445</v>
      </c>
      <c r="E32" s="2">
        <v>1920</v>
      </c>
      <c r="F32" s="2">
        <v>2477</v>
      </c>
      <c r="G32" s="2">
        <v>359</v>
      </c>
      <c r="H32" s="2">
        <v>2853</v>
      </c>
      <c r="I32" s="2">
        <v>0</v>
      </c>
      <c r="J32" s="2">
        <v>6</v>
      </c>
      <c r="K32" s="14">
        <f t="shared" si="0"/>
        <v>0.006249999999999978</v>
      </c>
    </row>
    <row r="33" spans="1:11" ht="15.75">
      <c r="A33" s="1">
        <v>0.8756944444444444</v>
      </c>
      <c r="B33" s="2">
        <v>31</v>
      </c>
      <c r="C33" s="2">
        <v>1056</v>
      </c>
      <c r="D33" s="2">
        <v>2465</v>
      </c>
      <c r="E33" s="2">
        <v>2348</v>
      </c>
      <c r="F33" s="2">
        <v>2437</v>
      </c>
      <c r="G33" s="2">
        <v>3008</v>
      </c>
      <c r="H33" s="2">
        <v>203</v>
      </c>
      <c r="I33" s="2">
        <v>4</v>
      </c>
      <c r="J33" s="2">
        <v>3</v>
      </c>
      <c r="K33" s="14">
        <f t="shared" si="0"/>
        <v>0.005555555555555536</v>
      </c>
    </row>
    <row r="34" spans="1:11" ht="15.75">
      <c r="A34" s="1">
        <v>0.8805555555555555</v>
      </c>
      <c r="B34" s="2">
        <v>32</v>
      </c>
      <c r="C34" s="2">
        <v>2441</v>
      </c>
      <c r="D34" s="2">
        <v>2444</v>
      </c>
      <c r="E34" s="2">
        <v>2896</v>
      </c>
      <c r="F34" s="2">
        <v>2932</v>
      </c>
      <c r="G34" s="2">
        <v>2455</v>
      </c>
      <c r="H34" s="2">
        <v>2504</v>
      </c>
      <c r="I34" s="2">
        <v>1</v>
      </c>
      <c r="J34" s="2">
        <v>0</v>
      </c>
      <c r="K34" s="14">
        <f t="shared" si="0"/>
        <v>0.004861111111111094</v>
      </c>
    </row>
    <row r="35" spans="1:12" ht="15.75">
      <c r="A35" s="1">
        <v>0.8861111111111111</v>
      </c>
      <c r="B35" s="2">
        <v>33</v>
      </c>
      <c r="C35" s="2">
        <v>368</v>
      </c>
      <c r="D35" s="2">
        <v>2459</v>
      </c>
      <c r="E35" s="2">
        <v>2853</v>
      </c>
      <c r="F35" s="2">
        <v>3306</v>
      </c>
      <c r="G35" s="2">
        <v>2443</v>
      </c>
      <c r="H35" s="2">
        <v>1056</v>
      </c>
      <c r="I35" s="2">
        <v>7</v>
      </c>
      <c r="J35" s="2">
        <v>1</v>
      </c>
      <c r="K35" s="14">
        <f t="shared" si="0"/>
        <v>0.005555555555555536</v>
      </c>
      <c r="L35" s="14">
        <f>(SUM(K19:K35))/(35-18)</f>
        <v>0.005392156862745099</v>
      </c>
    </row>
    <row r="36" spans="1:12" ht="15.75">
      <c r="A36" s="1">
        <v>0.39305555555555555</v>
      </c>
      <c r="B36" s="2">
        <v>40</v>
      </c>
      <c r="C36" s="2">
        <v>3008</v>
      </c>
      <c r="D36" s="2">
        <v>2504</v>
      </c>
      <c r="E36" s="2">
        <v>2460</v>
      </c>
      <c r="F36" s="2">
        <v>2348</v>
      </c>
      <c r="G36" s="2">
        <v>359</v>
      </c>
      <c r="H36" s="2">
        <v>368</v>
      </c>
      <c r="I36" s="2">
        <v>1</v>
      </c>
      <c r="J36" s="2">
        <v>12</v>
      </c>
      <c r="L36" t="s">
        <v>40</v>
      </c>
    </row>
    <row r="37" spans="1:11" ht="15.75">
      <c r="A37" s="1">
        <v>0.3993055555555556</v>
      </c>
      <c r="B37" s="2">
        <v>41</v>
      </c>
      <c r="C37" s="2">
        <v>1920</v>
      </c>
      <c r="D37" s="2">
        <v>2444</v>
      </c>
      <c r="E37" s="2">
        <v>3306</v>
      </c>
      <c r="F37" s="2">
        <v>1548</v>
      </c>
      <c r="G37" s="2">
        <v>2932</v>
      </c>
      <c r="H37" s="2">
        <v>2465</v>
      </c>
      <c r="I37" s="2">
        <v>1</v>
      </c>
      <c r="J37" s="2">
        <v>3</v>
      </c>
      <c r="K37" s="14">
        <f t="shared" si="0"/>
        <v>0.006250000000000033</v>
      </c>
    </row>
    <row r="38" spans="1:11" ht="15.75">
      <c r="A38" s="1">
        <v>0.4048611111111111</v>
      </c>
      <c r="B38" s="2">
        <v>42</v>
      </c>
      <c r="C38" s="2">
        <v>2445</v>
      </c>
      <c r="D38" s="2">
        <v>203</v>
      </c>
      <c r="E38" s="2">
        <v>2896</v>
      </c>
      <c r="F38" s="2">
        <v>2090</v>
      </c>
      <c r="G38" s="2">
        <v>2438</v>
      </c>
      <c r="H38" s="2">
        <v>1056</v>
      </c>
      <c r="I38" s="2">
        <v>2</v>
      </c>
      <c r="J38" s="2">
        <v>5</v>
      </c>
      <c r="K38" s="14">
        <f t="shared" si="0"/>
        <v>0.005555555555555536</v>
      </c>
    </row>
    <row r="39" spans="1:11" ht="15.75">
      <c r="A39" s="1">
        <v>0.41041666666666665</v>
      </c>
      <c r="B39" s="2">
        <v>43</v>
      </c>
      <c r="C39" s="2">
        <v>2459</v>
      </c>
      <c r="D39" s="2">
        <v>2441</v>
      </c>
      <c r="E39" s="2">
        <v>1544</v>
      </c>
      <c r="F39" s="2">
        <v>2504</v>
      </c>
      <c r="G39" s="2">
        <v>3306</v>
      </c>
      <c r="H39" s="2">
        <v>368</v>
      </c>
      <c r="I39" s="2">
        <v>0</v>
      </c>
      <c r="J39" s="2">
        <v>5</v>
      </c>
      <c r="K39" s="14">
        <f t="shared" si="0"/>
        <v>0.005555555555555536</v>
      </c>
    </row>
    <row r="40" spans="1:11" ht="15.75">
      <c r="A40" s="1">
        <v>0.4145833333333333</v>
      </c>
      <c r="B40" s="2">
        <v>44</v>
      </c>
      <c r="C40" s="2">
        <v>2439</v>
      </c>
      <c r="D40" s="2">
        <v>2444</v>
      </c>
      <c r="E40" s="2">
        <v>1056</v>
      </c>
      <c r="F40" s="2">
        <v>2443</v>
      </c>
      <c r="G40" s="2">
        <v>3008</v>
      </c>
      <c r="H40" s="2">
        <v>2438</v>
      </c>
      <c r="I40" s="2">
        <v>6</v>
      </c>
      <c r="J40" s="2">
        <v>7</v>
      </c>
      <c r="K40" s="14">
        <f t="shared" si="0"/>
        <v>0.004166666666666652</v>
      </c>
    </row>
    <row r="41" spans="1:11" ht="15.75">
      <c r="A41" s="1">
        <v>0.41875</v>
      </c>
      <c r="B41" s="2">
        <v>45</v>
      </c>
      <c r="C41" s="2">
        <v>2437</v>
      </c>
      <c r="D41" s="2">
        <v>2090</v>
      </c>
      <c r="E41" s="2">
        <v>2896</v>
      </c>
      <c r="F41" s="2">
        <v>2460</v>
      </c>
      <c r="G41" s="2">
        <v>2465</v>
      </c>
      <c r="H41" s="2">
        <v>2853</v>
      </c>
      <c r="I41" s="2">
        <v>5</v>
      </c>
      <c r="J41" s="2">
        <v>5</v>
      </c>
      <c r="K41" s="14">
        <f t="shared" si="0"/>
        <v>0.004166666666666707</v>
      </c>
    </row>
    <row r="42" spans="1:11" ht="15.75">
      <c r="A42" s="1">
        <v>0.425</v>
      </c>
      <c r="B42" s="2">
        <v>46</v>
      </c>
      <c r="C42" s="2">
        <v>2445</v>
      </c>
      <c r="D42" s="2">
        <v>2932</v>
      </c>
      <c r="E42" s="2">
        <v>359</v>
      </c>
      <c r="F42" s="2">
        <v>1920</v>
      </c>
      <c r="G42" s="2">
        <v>2455</v>
      </c>
      <c r="H42" s="2">
        <v>1548</v>
      </c>
      <c r="I42" s="2">
        <v>4</v>
      </c>
      <c r="J42" s="2">
        <v>3</v>
      </c>
      <c r="K42" s="14">
        <f t="shared" si="0"/>
        <v>0.006249999999999978</v>
      </c>
    </row>
    <row r="43" spans="1:11" ht="15.75">
      <c r="A43" s="1">
        <v>0.4291666666666667</v>
      </c>
      <c r="B43" s="2">
        <v>47</v>
      </c>
      <c r="C43" s="2">
        <v>2348</v>
      </c>
      <c r="D43" s="2">
        <v>203</v>
      </c>
      <c r="E43" s="2">
        <v>3306</v>
      </c>
      <c r="F43" s="2">
        <v>2477</v>
      </c>
      <c r="G43" s="2">
        <v>2467</v>
      </c>
      <c r="H43" s="2">
        <v>2090</v>
      </c>
      <c r="I43" s="2">
        <v>4</v>
      </c>
      <c r="J43" s="2">
        <v>4</v>
      </c>
      <c r="K43" s="14">
        <f t="shared" si="0"/>
        <v>0.004166666666666707</v>
      </c>
    </row>
    <row r="44" spans="1:11" ht="15.75">
      <c r="A44" s="1">
        <v>0.43472222222222223</v>
      </c>
      <c r="B44" s="2">
        <v>48</v>
      </c>
      <c r="C44" s="2">
        <v>1544</v>
      </c>
      <c r="D44" s="2">
        <v>2504</v>
      </c>
      <c r="E44" s="2">
        <v>2853</v>
      </c>
      <c r="F44" s="2">
        <v>2439</v>
      </c>
      <c r="G44" s="2">
        <v>1920</v>
      </c>
      <c r="H44" s="2">
        <v>2896</v>
      </c>
      <c r="I44" s="2">
        <v>2</v>
      </c>
      <c r="J44" s="2">
        <v>3</v>
      </c>
      <c r="K44" s="14">
        <f t="shared" si="0"/>
        <v>0.005555555555555536</v>
      </c>
    </row>
    <row r="45" spans="1:11" ht="15.75">
      <c r="A45" s="1">
        <v>0.4388888888888889</v>
      </c>
      <c r="B45" s="2">
        <v>49</v>
      </c>
      <c r="C45" s="2">
        <v>1548</v>
      </c>
      <c r="D45" s="2">
        <v>2467</v>
      </c>
      <c r="E45" s="2">
        <v>2441</v>
      </c>
      <c r="F45" s="2">
        <v>2437</v>
      </c>
      <c r="G45" s="2">
        <v>3008</v>
      </c>
      <c r="H45" s="2">
        <v>359</v>
      </c>
      <c r="I45" s="2">
        <v>2</v>
      </c>
      <c r="J45" s="2">
        <v>7</v>
      </c>
      <c r="K45" s="14">
        <f t="shared" si="0"/>
        <v>0.004166666666666652</v>
      </c>
    </row>
    <row r="46" spans="1:11" ht="15.75">
      <c r="A46" s="1">
        <v>0.44375</v>
      </c>
      <c r="B46" s="2">
        <v>50</v>
      </c>
      <c r="C46" s="2">
        <v>2459</v>
      </c>
      <c r="D46" s="2">
        <v>203</v>
      </c>
      <c r="E46" s="2">
        <v>2460</v>
      </c>
      <c r="F46" s="2">
        <v>2443</v>
      </c>
      <c r="G46" s="2">
        <v>2465</v>
      </c>
      <c r="H46" s="2">
        <v>2444</v>
      </c>
      <c r="I46" s="2">
        <v>3</v>
      </c>
      <c r="J46" s="2">
        <v>5</v>
      </c>
      <c r="K46" s="14">
        <f t="shared" si="0"/>
        <v>0.004861111111111094</v>
      </c>
    </row>
    <row r="47" spans="1:11" ht="15.75">
      <c r="A47" s="1">
        <v>0.44930555555555557</v>
      </c>
      <c r="B47" s="2">
        <v>51</v>
      </c>
      <c r="C47" s="2">
        <v>2445</v>
      </c>
      <c r="D47" s="2">
        <v>2438</v>
      </c>
      <c r="E47" s="2">
        <v>2455</v>
      </c>
      <c r="F47" s="2">
        <v>2932</v>
      </c>
      <c r="G47" s="2">
        <v>1056</v>
      </c>
      <c r="H47" s="2">
        <v>368</v>
      </c>
      <c r="I47" s="2">
        <v>4</v>
      </c>
      <c r="J47" s="2">
        <v>7</v>
      </c>
      <c r="K47" s="14">
        <f t="shared" si="0"/>
        <v>0.005555555555555591</v>
      </c>
    </row>
    <row r="48" spans="1:11" ht="15.75">
      <c r="A48" s="1">
        <v>0.4548611111111111</v>
      </c>
      <c r="B48" s="2">
        <v>52</v>
      </c>
      <c r="C48" s="2">
        <v>2348</v>
      </c>
      <c r="D48" s="2">
        <v>2896</v>
      </c>
      <c r="E48" s="2">
        <v>2853</v>
      </c>
      <c r="F48" s="2">
        <v>2477</v>
      </c>
      <c r="G48" s="2">
        <v>2459</v>
      </c>
      <c r="H48" s="2">
        <v>2443</v>
      </c>
      <c r="I48" s="2">
        <v>5</v>
      </c>
      <c r="J48" s="2">
        <v>3</v>
      </c>
      <c r="K48" s="14">
        <f t="shared" si="0"/>
        <v>0.005555555555555536</v>
      </c>
    </row>
    <row r="49" spans="1:11" ht="15.75">
      <c r="A49" s="1">
        <v>0.4597222222222222</v>
      </c>
      <c r="B49" s="2">
        <v>53</v>
      </c>
      <c r="C49" s="2">
        <v>1056</v>
      </c>
      <c r="D49" s="2">
        <v>2445</v>
      </c>
      <c r="E49" s="2">
        <v>1920</v>
      </c>
      <c r="F49" s="2">
        <v>2441</v>
      </c>
      <c r="G49" s="2">
        <v>3306</v>
      </c>
      <c r="H49" s="2">
        <v>2439</v>
      </c>
      <c r="I49" s="2">
        <v>1</v>
      </c>
      <c r="J49" s="2">
        <v>2</v>
      </c>
      <c r="K49" s="14">
        <f t="shared" si="0"/>
        <v>0.004861111111111094</v>
      </c>
    </row>
    <row r="50" spans="1:11" ht="15.75">
      <c r="A50" s="1">
        <v>0.46597222222222223</v>
      </c>
      <c r="B50" s="2">
        <v>54</v>
      </c>
      <c r="C50" s="2">
        <v>1548</v>
      </c>
      <c r="D50" s="2">
        <v>2477</v>
      </c>
      <c r="E50" s="2">
        <v>203</v>
      </c>
      <c r="F50" s="2">
        <v>2348</v>
      </c>
      <c r="G50" s="2">
        <v>2444</v>
      </c>
      <c r="H50" s="2">
        <v>2504</v>
      </c>
      <c r="I50" s="2">
        <v>1</v>
      </c>
      <c r="J50" s="2">
        <v>3</v>
      </c>
      <c r="K50" s="14">
        <f t="shared" si="0"/>
        <v>0.006250000000000033</v>
      </c>
    </row>
    <row r="51" spans="1:11" ht="15.75">
      <c r="A51" s="1">
        <v>0.4701388888888889</v>
      </c>
      <c r="B51" s="2">
        <v>55</v>
      </c>
      <c r="C51" s="2">
        <v>2467</v>
      </c>
      <c r="D51" s="2">
        <v>2465</v>
      </c>
      <c r="E51" s="2">
        <v>359</v>
      </c>
      <c r="F51" s="2">
        <v>2438</v>
      </c>
      <c r="G51" s="2">
        <v>1544</v>
      </c>
      <c r="H51" s="2">
        <v>2932</v>
      </c>
      <c r="I51" s="2">
        <v>4</v>
      </c>
      <c r="J51" s="2">
        <v>2</v>
      </c>
      <c r="K51" s="14">
        <f t="shared" si="0"/>
        <v>0.004166666666666652</v>
      </c>
    </row>
    <row r="52" spans="1:12" ht="15.75">
      <c r="A52" s="1">
        <v>0.47430555555555554</v>
      </c>
      <c r="B52" s="2">
        <v>56</v>
      </c>
      <c r="C52" s="2">
        <v>3008</v>
      </c>
      <c r="D52" s="2">
        <v>2090</v>
      </c>
      <c r="E52" s="2">
        <v>2455</v>
      </c>
      <c r="F52" s="2">
        <v>2437</v>
      </c>
      <c r="G52" s="2">
        <v>2460</v>
      </c>
      <c r="H52" s="2">
        <v>368</v>
      </c>
      <c r="I52" s="2">
        <v>8</v>
      </c>
      <c r="J52" s="2">
        <v>9</v>
      </c>
      <c r="K52" s="14">
        <f t="shared" si="0"/>
        <v>0.004166666666666652</v>
      </c>
      <c r="L52" s="14">
        <f>(SUM(K37:K52))/(52-36)</f>
        <v>0.005078124999999999</v>
      </c>
    </row>
    <row r="53" spans="1:12" ht="15.75">
      <c r="A53" s="1"/>
      <c r="B53" s="2"/>
      <c r="C53" s="2"/>
      <c r="D53" s="2"/>
      <c r="E53" s="2"/>
      <c r="F53" s="2"/>
      <c r="G53" t="s">
        <v>128</v>
      </c>
      <c r="I53">
        <f>SUM(I3:I52)</f>
        <v>140</v>
      </c>
      <c r="J53">
        <f>SUM(J3:J52)</f>
        <v>169</v>
      </c>
      <c r="K53" s="14"/>
      <c r="L53" s="14">
        <f>(SUM(K3:K57))/(56-2-3)</f>
        <v>0.005119825708061003</v>
      </c>
    </row>
    <row r="54" spans="1:10" ht="15.75">
      <c r="A54" s="5"/>
      <c r="G54" t="s">
        <v>129</v>
      </c>
      <c r="J54">
        <f>(I53+J53)/(52-2)/2</f>
        <v>3.09</v>
      </c>
    </row>
    <row r="55" spans="1:11" ht="15.75" customHeight="1">
      <c r="A55" s="117" t="s">
        <v>3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</row>
    <row r="56" spans="1:11" ht="31.5">
      <c r="A56" s="3" t="s">
        <v>4</v>
      </c>
      <c r="B56" s="3" t="s">
        <v>5</v>
      </c>
      <c r="C56" s="3" t="s">
        <v>6</v>
      </c>
      <c r="D56" s="3" t="s">
        <v>7</v>
      </c>
      <c r="E56" s="3" t="s">
        <v>8</v>
      </c>
      <c r="F56" s="3" t="s">
        <v>9</v>
      </c>
      <c r="G56" s="3" t="s">
        <v>10</v>
      </c>
      <c r="H56" s="3" t="s">
        <v>11</v>
      </c>
      <c r="I56" s="3" t="s">
        <v>12</v>
      </c>
      <c r="J56" s="3" t="s">
        <v>13</v>
      </c>
      <c r="K56" s="3" t="s">
        <v>14</v>
      </c>
    </row>
    <row r="57" spans="1:11" ht="15.75">
      <c r="A57" s="1">
        <v>0.5576388888888889</v>
      </c>
      <c r="B57" s="4" t="s">
        <v>15</v>
      </c>
      <c r="C57" s="2">
        <v>1</v>
      </c>
      <c r="D57" s="2">
        <v>368</v>
      </c>
      <c r="E57" s="2">
        <v>2467</v>
      </c>
      <c r="F57" s="2">
        <v>359</v>
      </c>
      <c r="G57" s="2">
        <v>1548</v>
      </c>
      <c r="H57" s="2">
        <v>3008</v>
      </c>
      <c r="I57" s="2">
        <v>2477</v>
      </c>
      <c r="J57" s="2">
        <v>5</v>
      </c>
      <c r="K57" s="2">
        <v>0</v>
      </c>
    </row>
    <row r="58" spans="1:11" ht="15.75">
      <c r="A58" s="1">
        <v>0.5618055555555556</v>
      </c>
      <c r="B58" s="4" t="s">
        <v>16</v>
      </c>
      <c r="C58" s="2">
        <v>2</v>
      </c>
      <c r="D58" s="2">
        <v>2504</v>
      </c>
      <c r="E58" s="2">
        <v>2438</v>
      </c>
      <c r="F58" s="2">
        <v>2443</v>
      </c>
      <c r="G58" s="2">
        <v>2465</v>
      </c>
      <c r="H58" s="2">
        <v>2445</v>
      </c>
      <c r="I58" s="2">
        <v>2441</v>
      </c>
      <c r="J58" s="2">
        <v>7</v>
      </c>
      <c r="K58" s="2">
        <v>1</v>
      </c>
    </row>
    <row r="59" spans="1:11" ht="15.75">
      <c r="A59" s="1">
        <v>0.5666666666666667</v>
      </c>
      <c r="B59" s="4" t="s">
        <v>17</v>
      </c>
      <c r="C59" s="2">
        <v>3</v>
      </c>
      <c r="D59" s="2">
        <v>2437</v>
      </c>
      <c r="E59" s="2">
        <v>2090</v>
      </c>
      <c r="F59" s="2">
        <v>2455</v>
      </c>
      <c r="G59" s="2">
        <v>2932</v>
      </c>
      <c r="H59" s="2">
        <v>2896</v>
      </c>
      <c r="I59" s="2">
        <v>3306</v>
      </c>
      <c r="J59" s="2">
        <v>5</v>
      </c>
      <c r="K59" s="2">
        <v>3</v>
      </c>
    </row>
    <row r="60" spans="1:11" ht="15.75">
      <c r="A60" s="1">
        <v>0.5729166666666666</v>
      </c>
      <c r="B60" s="4" t="s">
        <v>18</v>
      </c>
      <c r="C60" s="2">
        <v>4</v>
      </c>
      <c r="D60" s="2">
        <v>203</v>
      </c>
      <c r="E60" s="2">
        <v>2460</v>
      </c>
      <c r="F60" s="2">
        <v>2348</v>
      </c>
      <c r="G60" s="2">
        <v>1920</v>
      </c>
      <c r="H60" s="2">
        <v>1056</v>
      </c>
      <c r="I60" s="2">
        <v>2439</v>
      </c>
      <c r="J60" s="2">
        <v>1</v>
      </c>
      <c r="K60" s="2">
        <v>3</v>
      </c>
    </row>
    <row r="61" spans="1:11" ht="15.75">
      <c r="A61" s="1">
        <v>0.5784722222222222</v>
      </c>
      <c r="B61" s="4" t="s">
        <v>19</v>
      </c>
      <c r="C61" s="2">
        <v>5</v>
      </c>
      <c r="D61" s="2">
        <v>368</v>
      </c>
      <c r="E61" s="2">
        <v>2467</v>
      </c>
      <c r="F61" s="2">
        <v>359</v>
      </c>
      <c r="G61" s="2">
        <v>3008</v>
      </c>
      <c r="H61" s="2">
        <v>2477</v>
      </c>
      <c r="I61" s="2">
        <v>1548</v>
      </c>
      <c r="J61" s="2">
        <v>11</v>
      </c>
      <c r="K61" s="2">
        <v>0</v>
      </c>
    </row>
    <row r="62" spans="1:11" ht="15.75">
      <c r="A62" s="1">
        <v>0.5833333333333334</v>
      </c>
      <c r="B62" s="4" t="s">
        <v>20</v>
      </c>
      <c r="C62" s="2">
        <v>6</v>
      </c>
      <c r="D62" s="2">
        <v>2504</v>
      </c>
      <c r="E62" s="2">
        <v>2443</v>
      </c>
      <c r="F62" s="2">
        <v>2438</v>
      </c>
      <c r="G62" s="2">
        <v>2441</v>
      </c>
      <c r="H62" s="2">
        <v>2465</v>
      </c>
      <c r="I62" s="2">
        <v>2445</v>
      </c>
      <c r="J62" s="2">
        <v>6</v>
      </c>
      <c r="K62" s="2">
        <v>2</v>
      </c>
    </row>
    <row r="63" spans="1:11" ht="15.75">
      <c r="A63" s="1">
        <v>0.5881944444444445</v>
      </c>
      <c r="B63" s="4" t="s">
        <v>21</v>
      </c>
      <c r="C63" s="2">
        <v>7</v>
      </c>
      <c r="D63" s="2">
        <v>2437</v>
      </c>
      <c r="E63" s="2">
        <v>2090</v>
      </c>
      <c r="F63" s="2">
        <v>2455</v>
      </c>
      <c r="G63" s="2">
        <v>2932</v>
      </c>
      <c r="H63" s="2">
        <v>3306</v>
      </c>
      <c r="I63" s="2">
        <v>2896</v>
      </c>
      <c r="J63" s="2">
        <v>9</v>
      </c>
      <c r="K63" s="2">
        <v>3</v>
      </c>
    </row>
    <row r="64" spans="1:11" ht="15.75">
      <c r="A64" s="1">
        <v>0.59375</v>
      </c>
      <c r="B64" s="4" t="s">
        <v>22</v>
      </c>
      <c r="C64" s="2">
        <v>8</v>
      </c>
      <c r="D64" s="2">
        <v>2460</v>
      </c>
      <c r="E64" s="2">
        <v>203</v>
      </c>
      <c r="F64" s="2">
        <v>2348</v>
      </c>
      <c r="G64" s="2">
        <v>2439</v>
      </c>
      <c r="H64" s="2">
        <v>1056</v>
      </c>
      <c r="I64" s="2">
        <v>1920</v>
      </c>
      <c r="J64" s="2">
        <v>10</v>
      </c>
      <c r="K64" s="2">
        <v>5</v>
      </c>
    </row>
    <row r="65" spans="1:11" ht="15.75">
      <c r="A65" s="1">
        <v>0.6027777777777777</v>
      </c>
      <c r="B65" s="4" t="s">
        <v>23</v>
      </c>
      <c r="C65" s="2">
        <v>12</v>
      </c>
      <c r="D65" s="2">
        <v>203</v>
      </c>
      <c r="E65" s="2">
        <v>2460</v>
      </c>
      <c r="F65" s="2">
        <v>2348</v>
      </c>
      <c r="G65" s="2">
        <v>1056</v>
      </c>
      <c r="H65" s="2">
        <v>2439</v>
      </c>
      <c r="I65" s="2">
        <v>1920</v>
      </c>
      <c r="J65" s="2">
        <v>4</v>
      </c>
      <c r="K65" s="2">
        <v>3</v>
      </c>
    </row>
    <row r="66" spans="1:11" ht="15.75">
      <c r="A66" s="1">
        <v>0.611111111111111</v>
      </c>
      <c r="B66" s="4" t="s">
        <v>24</v>
      </c>
      <c r="C66" s="2">
        <v>13</v>
      </c>
      <c r="D66" s="2">
        <v>2467</v>
      </c>
      <c r="E66" s="2">
        <v>368</v>
      </c>
      <c r="F66" s="2">
        <v>359</v>
      </c>
      <c r="G66" s="2">
        <v>2504</v>
      </c>
      <c r="H66" s="2">
        <v>2443</v>
      </c>
      <c r="I66" s="2">
        <v>2438</v>
      </c>
      <c r="J66" s="2">
        <v>12</v>
      </c>
      <c r="K66" s="2">
        <v>9</v>
      </c>
    </row>
    <row r="67" spans="1:11" ht="15.75">
      <c r="A67" s="1">
        <v>0.6180555555555556</v>
      </c>
      <c r="B67" s="4" t="s">
        <v>25</v>
      </c>
      <c r="C67" s="2">
        <v>14</v>
      </c>
      <c r="D67" s="2">
        <v>2455</v>
      </c>
      <c r="E67" s="2">
        <v>2437</v>
      </c>
      <c r="F67" s="2">
        <v>2090</v>
      </c>
      <c r="G67" s="2">
        <v>2460</v>
      </c>
      <c r="H67" s="2">
        <v>203</v>
      </c>
      <c r="I67" s="2">
        <v>2348</v>
      </c>
      <c r="J67" s="2">
        <v>5</v>
      </c>
      <c r="K67" s="2">
        <v>1</v>
      </c>
    </row>
    <row r="68" spans="1:11" ht="15.75">
      <c r="A68" s="1">
        <v>0.6236111111111111</v>
      </c>
      <c r="B68" s="4" t="s">
        <v>26</v>
      </c>
      <c r="C68" s="2">
        <v>15</v>
      </c>
      <c r="D68" s="2">
        <v>359</v>
      </c>
      <c r="E68" s="2">
        <v>368</v>
      </c>
      <c r="F68" s="2">
        <v>2467</v>
      </c>
      <c r="G68" s="2">
        <v>2504</v>
      </c>
      <c r="H68" s="2">
        <v>2443</v>
      </c>
      <c r="I68" s="2">
        <v>2438</v>
      </c>
      <c r="J68" s="2">
        <v>13</v>
      </c>
      <c r="K68" s="2">
        <v>2</v>
      </c>
    </row>
    <row r="69" spans="1:11" ht="15.75">
      <c r="A69" s="1">
        <v>0.6298611111111111</v>
      </c>
      <c r="B69" s="4" t="s">
        <v>27</v>
      </c>
      <c r="C69" s="2">
        <v>16</v>
      </c>
      <c r="D69" s="2">
        <v>2437</v>
      </c>
      <c r="E69" s="2">
        <v>2455</v>
      </c>
      <c r="F69" s="2">
        <v>2090</v>
      </c>
      <c r="G69" s="2">
        <v>203</v>
      </c>
      <c r="H69" s="2">
        <v>2460</v>
      </c>
      <c r="I69" s="2">
        <v>2348</v>
      </c>
      <c r="J69" s="2">
        <v>9</v>
      </c>
      <c r="K69" s="2">
        <v>5</v>
      </c>
    </row>
    <row r="70" spans="1:11" ht="15.75">
      <c r="A70" s="1">
        <v>0.6451388888888888</v>
      </c>
      <c r="B70" s="4" t="s">
        <v>29</v>
      </c>
      <c r="C70" s="2">
        <v>19</v>
      </c>
      <c r="D70" s="2">
        <v>2467</v>
      </c>
      <c r="E70" s="2">
        <v>368</v>
      </c>
      <c r="F70" s="2">
        <v>359</v>
      </c>
      <c r="G70" s="2">
        <v>2090</v>
      </c>
      <c r="H70" s="2">
        <v>2455</v>
      </c>
      <c r="I70" s="2">
        <v>2437</v>
      </c>
      <c r="J70" s="2">
        <v>13</v>
      </c>
      <c r="K70" s="2">
        <v>6</v>
      </c>
    </row>
    <row r="71" spans="1:11" ht="15.75">
      <c r="A71" s="1">
        <v>0.6569444444444444</v>
      </c>
      <c r="B71" s="4" t="s">
        <v>30</v>
      </c>
      <c r="C71" s="2">
        <v>20</v>
      </c>
      <c r="D71" s="2">
        <v>2467</v>
      </c>
      <c r="E71" s="2">
        <v>368</v>
      </c>
      <c r="F71" s="2">
        <v>359</v>
      </c>
      <c r="G71" s="2">
        <v>2455</v>
      </c>
      <c r="H71" s="2">
        <v>2090</v>
      </c>
      <c r="I71" s="2">
        <v>2437</v>
      </c>
      <c r="J71" s="2">
        <v>6</v>
      </c>
      <c r="K71" s="2">
        <v>2</v>
      </c>
    </row>
    <row r="72" spans="8:11" ht="15.75">
      <c r="H72" t="s">
        <v>128</v>
      </c>
      <c r="J72">
        <f>SUM(J57:J71)</f>
        <v>116</v>
      </c>
      <c r="K72" s="32">
        <f>SUM(K57:K71)</f>
        <v>45</v>
      </c>
    </row>
    <row r="73" spans="8:11" ht="15.75">
      <c r="H73" t="s">
        <v>129</v>
      </c>
      <c r="K73">
        <f>(J72+K72)/(71-56)/2</f>
        <v>5.366666666666666</v>
      </c>
    </row>
  </sheetData>
  <sheetProtection/>
  <mergeCells count="2">
    <mergeCell ref="A1:J1"/>
    <mergeCell ref="A55:K55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70">
      <selection activeCell="L103" sqref="L103"/>
    </sheetView>
  </sheetViews>
  <sheetFormatPr defaultColWidth="8.875" defaultRowHeight="15.75"/>
  <sheetData>
    <row r="1" spans="1:10" ht="15.75" customHeight="1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1" ht="31.5">
      <c r="A2" s="3" t="s">
        <v>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11" t="s">
        <v>39</v>
      </c>
    </row>
    <row r="3" spans="1:12" ht="15.75">
      <c r="A3" s="1">
        <v>0.4055555555555555</v>
      </c>
      <c r="B3" s="2">
        <v>1</v>
      </c>
      <c r="C3" s="2">
        <v>2124</v>
      </c>
      <c r="D3" s="2">
        <v>1923</v>
      </c>
      <c r="E3" s="2">
        <v>88</v>
      </c>
      <c r="F3" s="2">
        <v>1100</v>
      </c>
      <c r="G3" s="2">
        <v>2423</v>
      </c>
      <c r="H3" s="2">
        <v>3148</v>
      </c>
      <c r="I3" s="2">
        <v>6</v>
      </c>
      <c r="J3" s="2">
        <v>2</v>
      </c>
      <c r="L3" t="s">
        <v>41</v>
      </c>
    </row>
    <row r="4" spans="1:11" ht="15.75">
      <c r="A4" s="1">
        <v>0.41041666666666665</v>
      </c>
      <c r="B4" s="2">
        <v>2</v>
      </c>
      <c r="C4" s="2">
        <v>2593</v>
      </c>
      <c r="D4" s="2">
        <v>1754</v>
      </c>
      <c r="E4" s="2">
        <v>3236</v>
      </c>
      <c r="F4" s="2">
        <v>383</v>
      </c>
      <c r="G4" s="2">
        <v>1474</v>
      </c>
      <c r="H4" s="2">
        <v>1153</v>
      </c>
      <c r="I4" s="2">
        <v>1</v>
      </c>
      <c r="J4" s="2">
        <v>1</v>
      </c>
      <c r="K4" s="14">
        <f aca="true" t="shared" si="0" ref="K4:K67">A4-A3</f>
        <v>0.004861111111111149</v>
      </c>
    </row>
    <row r="5" spans="1:11" ht="15.75">
      <c r="A5" s="1">
        <v>0.4166666666666667</v>
      </c>
      <c r="B5" s="2">
        <v>3</v>
      </c>
      <c r="C5" s="2">
        <v>61</v>
      </c>
      <c r="D5" s="2">
        <v>1761</v>
      </c>
      <c r="E5" s="2">
        <v>125</v>
      </c>
      <c r="F5" s="2">
        <v>2713</v>
      </c>
      <c r="G5" s="2">
        <v>2871</v>
      </c>
      <c r="H5" s="2">
        <v>1099</v>
      </c>
      <c r="I5" s="2">
        <v>2</v>
      </c>
      <c r="J5" s="2">
        <v>1</v>
      </c>
      <c r="K5" s="14">
        <f t="shared" si="0"/>
        <v>0.006250000000000033</v>
      </c>
    </row>
    <row r="6" spans="1:11" ht="15.75">
      <c r="A6" s="1">
        <v>0.42083333333333334</v>
      </c>
      <c r="B6" s="2">
        <v>4</v>
      </c>
      <c r="C6" s="2">
        <v>2888</v>
      </c>
      <c r="D6" s="2">
        <v>1511</v>
      </c>
      <c r="E6" s="2">
        <v>1350</v>
      </c>
      <c r="F6" s="2">
        <v>3183</v>
      </c>
      <c r="G6" s="2">
        <v>2590</v>
      </c>
      <c r="H6" s="2">
        <v>155</v>
      </c>
      <c r="I6" s="2">
        <v>2</v>
      </c>
      <c r="J6" s="2">
        <v>6</v>
      </c>
      <c r="K6" s="14">
        <f t="shared" si="0"/>
        <v>0.004166666666666652</v>
      </c>
    </row>
    <row r="7" spans="1:11" ht="15.75">
      <c r="A7" s="1">
        <v>0.4270833333333333</v>
      </c>
      <c r="B7" s="2">
        <v>5</v>
      </c>
      <c r="C7" s="2">
        <v>229</v>
      </c>
      <c r="D7" s="2">
        <v>1973</v>
      </c>
      <c r="E7" s="2">
        <v>2079</v>
      </c>
      <c r="F7" s="2">
        <v>467</v>
      </c>
      <c r="G7" s="2">
        <v>2084</v>
      </c>
      <c r="H7" s="2">
        <v>1922</v>
      </c>
      <c r="I7" s="2">
        <v>1</v>
      </c>
      <c r="J7" s="2">
        <v>4</v>
      </c>
      <c r="K7" s="14">
        <f t="shared" si="0"/>
        <v>0.006249999999999978</v>
      </c>
    </row>
    <row r="8" spans="1:11" ht="15.75">
      <c r="A8" s="1">
        <v>0.43402777777777773</v>
      </c>
      <c r="B8" s="2">
        <v>6</v>
      </c>
      <c r="C8" s="2">
        <v>1757</v>
      </c>
      <c r="D8" s="2">
        <v>69</v>
      </c>
      <c r="E8" s="2">
        <v>246</v>
      </c>
      <c r="F8" s="2">
        <v>2497</v>
      </c>
      <c r="G8" s="2">
        <v>2589</v>
      </c>
      <c r="H8" s="2">
        <v>2043</v>
      </c>
      <c r="I8" s="2">
        <v>7</v>
      </c>
      <c r="J8" s="2">
        <v>0</v>
      </c>
      <c r="K8" s="14">
        <f t="shared" si="0"/>
        <v>0.00694444444444442</v>
      </c>
    </row>
    <row r="9" spans="1:11" ht="15.75">
      <c r="A9" s="1">
        <v>0.4395833333333334</v>
      </c>
      <c r="B9" s="2">
        <v>7</v>
      </c>
      <c r="C9" s="2">
        <v>157</v>
      </c>
      <c r="D9" s="2">
        <v>1559</v>
      </c>
      <c r="E9" s="2">
        <v>1699</v>
      </c>
      <c r="F9" s="2">
        <v>2349</v>
      </c>
      <c r="G9" s="2">
        <v>2877</v>
      </c>
      <c r="H9" s="2">
        <v>2013</v>
      </c>
      <c r="I9" s="2">
        <v>1</v>
      </c>
      <c r="J9" s="2">
        <v>1</v>
      </c>
      <c r="K9" s="14">
        <f t="shared" si="0"/>
        <v>0.005555555555555647</v>
      </c>
    </row>
    <row r="10" spans="1:11" ht="15.75">
      <c r="A10" s="1">
        <v>0.45</v>
      </c>
      <c r="B10" s="2">
        <v>8</v>
      </c>
      <c r="C10" s="2">
        <v>1884</v>
      </c>
      <c r="D10" s="2">
        <v>2648</v>
      </c>
      <c r="E10" s="2">
        <v>1768</v>
      </c>
      <c r="F10" s="2">
        <v>2876</v>
      </c>
      <c r="G10" s="2">
        <v>2262</v>
      </c>
      <c r="H10" s="2">
        <v>1403</v>
      </c>
      <c r="I10" s="2">
        <v>1</v>
      </c>
      <c r="J10" s="2">
        <v>0</v>
      </c>
      <c r="K10" s="14">
        <f t="shared" si="0"/>
        <v>0.01041666666666663</v>
      </c>
    </row>
    <row r="11" spans="1:11" ht="15.75">
      <c r="A11" s="1">
        <v>0.45555555555555555</v>
      </c>
      <c r="B11" s="2">
        <v>9</v>
      </c>
      <c r="C11" s="2">
        <v>3280</v>
      </c>
      <c r="D11" s="2">
        <v>1965</v>
      </c>
      <c r="E11" s="2">
        <v>97</v>
      </c>
      <c r="F11" s="2">
        <v>1916</v>
      </c>
      <c r="G11" s="2">
        <v>11</v>
      </c>
      <c r="H11" s="2">
        <v>467</v>
      </c>
      <c r="I11" s="2">
        <v>4</v>
      </c>
      <c r="J11" s="2">
        <v>1</v>
      </c>
      <c r="K11" s="14">
        <f t="shared" si="0"/>
        <v>0.005555555555555536</v>
      </c>
    </row>
    <row r="12" spans="1:11" ht="15.75">
      <c r="A12" s="1">
        <v>0.4604166666666667</v>
      </c>
      <c r="B12" s="2">
        <v>10</v>
      </c>
      <c r="C12" s="2">
        <v>155</v>
      </c>
      <c r="D12" s="2">
        <v>1922</v>
      </c>
      <c r="E12" s="2">
        <v>1923</v>
      </c>
      <c r="F12" s="2">
        <v>61</v>
      </c>
      <c r="G12" s="2">
        <v>3183</v>
      </c>
      <c r="H12" s="2">
        <v>69</v>
      </c>
      <c r="I12" s="2">
        <v>0</v>
      </c>
      <c r="J12" s="2">
        <v>3</v>
      </c>
      <c r="K12" s="14">
        <f t="shared" si="0"/>
        <v>0.004861111111111149</v>
      </c>
    </row>
    <row r="13" spans="1:11" ht="15.75">
      <c r="A13" s="1">
        <v>0.4666666666666666</v>
      </c>
      <c r="B13" s="2">
        <v>11</v>
      </c>
      <c r="C13" s="2">
        <v>3236</v>
      </c>
      <c r="D13" s="2">
        <v>1699</v>
      </c>
      <c r="E13" s="2">
        <v>2423</v>
      </c>
      <c r="F13" s="2">
        <v>125</v>
      </c>
      <c r="G13" s="2">
        <v>2589</v>
      </c>
      <c r="H13" s="2">
        <v>1100</v>
      </c>
      <c r="I13" s="2">
        <v>2</v>
      </c>
      <c r="J13" s="2">
        <v>0</v>
      </c>
      <c r="K13" s="14">
        <f t="shared" si="0"/>
        <v>0.006249999999999922</v>
      </c>
    </row>
    <row r="14" spans="1:11" ht="15.75">
      <c r="A14" s="1">
        <v>0.4708333333333334</v>
      </c>
      <c r="B14" s="2">
        <v>12</v>
      </c>
      <c r="C14" s="2">
        <v>2871</v>
      </c>
      <c r="D14" s="2">
        <v>1884</v>
      </c>
      <c r="E14" s="2">
        <v>2497</v>
      </c>
      <c r="F14" s="2">
        <v>157</v>
      </c>
      <c r="G14" s="2">
        <v>2079</v>
      </c>
      <c r="H14" s="2">
        <v>1099</v>
      </c>
      <c r="I14" s="2">
        <v>0</v>
      </c>
      <c r="J14" s="2">
        <v>1</v>
      </c>
      <c r="K14" s="14">
        <f t="shared" si="0"/>
        <v>0.004166666666666763</v>
      </c>
    </row>
    <row r="15" spans="1:11" ht="15.75">
      <c r="A15" s="1">
        <v>0.4756944444444444</v>
      </c>
      <c r="B15" s="2">
        <v>13</v>
      </c>
      <c r="C15" s="2">
        <v>1916</v>
      </c>
      <c r="D15" s="2">
        <v>1474</v>
      </c>
      <c r="E15" s="2">
        <v>2262</v>
      </c>
      <c r="F15" s="2">
        <v>229</v>
      </c>
      <c r="G15" s="2">
        <v>2084</v>
      </c>
      <c r="H15" s="2">
        <v>2013</v>
      </c>
      <c r="I15" s="2">
        <v>2</v>
      </c>
      <c r="J15" s="2">
        <v>6</v>
      </c>
      <c r="K15" s="14">
        <f t="shared" si="0"/>
        <v>0.004861111111111038</v>
      </c>
    </row>
    <row r="16" spans="1:11" ht="15.75">
      <c r="A16" s="1">
        <v>0.48125</v>
      </c>
      <c r="B16" s="2">
        <v>14</v>
      </c>
      <c r="C16" s="2">
        <v>383</v>
      </c>
      <c r="D16" s="2">
        <v>1757</v>
      </c>
      <c r="E16" s="2">
        <v>1511</v>
      </c>
      <c r="F16" s="2">
        <v>1973</v>
      </c>
      <c r="G16" s="2">
        <v>1559</v>
      </c>
      <c r="H16" s="2">
        <v>3280</v>
      </c>
      <c r="I16" s="2">
        <v>11</v>
      </c>
      <c r="J16" s="2">
        <v>6</v>
      </c>
      <c r="K16" s="14">
        <f t="shared" si="0"/>
        <v>0.005555555555555591</v>
      </c>
    </row>
    <row r="17" spans="1:11" ht="15.75">
      <c r="A17" s="1">
        <v>0.4861111111111111</v>
      </c>
      <c r="B17" s="2">
        <v>15</v>
      </c>
      <c r="C17" s="2">
        <v>246</v>
      </c>
      <c r="D17" s="2">
        <v>1768</v>
      </c>
      <c r="E17" s="2">
        <v>97</v>
      </c>
      <c r="F17" s="2">
        <v>2888</v>
      </c>
      <c r="G17" s="2">
        <v>1754</v>
      </c>
      <c r="H17" s="2">
        <v>2648</v>
      </c>
      <c r="I17" s="2">
        <v>0</v>
      </c>
      <c r="J17" s="2">
        <v>1</v>
      </c>
      <c r="K17" s="14">
        <f t="shared" si="0"/>
        <v>0.004861111111111094</v>
      </c>
    </row>
    <row r="18" spans="1:11" ht="15.75">
      <c r="A18" s="1">
        <v>0.4909722222222222</v>
      </c>
      <c r="B18" s="2">
        <v>16</v>
      </c>
      <c r="C18" s="2">
        <v>2593</v>
      </c>
      <c r="D18" s="2">
        <v>1153</v>
      </c>
      <c r="E18" s="2">
        <v>2349</v>
      </c>
      <c r="F18" s="2">
        <v>1350</v>
      </c>
      <c r="G18" s="2">
        <v>2124</v>
      </c>
      <c r="H18" s="2">
        <v>2877</v>
      </c>
      <c r="I18" s="2">
        <v>5</v>
      </c>
      <c r="J18" s="2">
        <v>2</v>
      </c>
      <c r="K18" s="14">
        <f t="shared" si="0"/>
        <v>0.004861111111111094</v>
      </c>
    </row>
    <row r="19" spans="1:11" ht="15.75">
      <c r="A19" s="1">
        <v>0.49583333333333335</v>
      </c>
      <c r="B19" s="2">
        <v>17</v>
      </c>
      <c r="C19" s="2">
        <v>2713</v>
      </c>
      <c r="D19" s="2">
        <v>1403</v>
      </c>
      <c r="E19" s="2">
        <v>88</v>
      </c>
      <c r="F19" s="2">
        <v>2590</v>
      </c>
      <c r="G19" s="2">
        <v>2876</v>
      </c>
      <c r="H19" s="2">
        <v>1965</v>
      </c>
      <c r="I19" s="2">
        <v>7</v>
      </c>
      <c r="J19" s="2">
        <v>2</v>
      </c>
      <c r="K19" s="14">
        <f t="shared" si="0"/>
        <v>0.004861111111111149</v>
      </c>
    </row>
    <row r="20" spans="1:11" ht="15.75">
      <c r="A20" s="1">
        <v>0.5</v>
      </c>
      <c r="B20" s="2">
        <v>18</v>
      </c>
      <c r="C20" s="2">
        <v>3148</v>
      </c>
      <c r="D20" s="2">
        <v>2043</v>
      </c>
      <c r="E20" s="2">
        <v>2084</v>
      </c>
      <c r="F20" s="2">
        <v>11</v>
      </c>
      <c r="G20" s="2">
        <v>1761</v>
      </c>
      <c r="H20" s="2">
        <v>3183</v>
      </c>
      <c r="I20" s="2">
        <v>6</v>
      </c>
      <c r="J20" s="2">
        <v>3</v>
      </c>
      <c r="K20" s="14">
        <f t="shared" si="0"/>
        <v>0.004166666666666652</v>
      </c>
    </row>
    <row r="21" spans="1:11" ht="15.75">
      <c r="A21" s="1">
        <v>0.5048611111111111</v>
      </c>
      <c r="B21" s="2">
        <v>19</v>
      </c>
      <c r="C21" s="2">
        <v>2423</v>
      </c>
      <c r="D21" s="2">
        <v>1511</v>
      </c>
      <c r="E21" s="2">
        <v>1474</v>
      </c>
      <c r="F21" s="2">
        <v>2497</v>
      </c>
      <c r="G21" s="2">
        <v>1099</v>
      </c>
      <c r="H21" s="2">
        <v>2888</v>
      </c>
      <c r="I21" s="2">
        <v>5</v>
      </c>
      <c r="J21" s="2">
        <v>0</v>
      </c>
      <c r="K21" s="14">
        <f t="shared" si="0"/>
        <v>0.004861111111111094</v>
      </c>
    </row>
    <row r="22" spans="1:11" ht="15.75">
      <c r="A22" s="1">
        <v>0.5097222222222222</v>
      </c>
      <c r="B22" s="2">
        <v>20</v>
      </c>
      <c r="C22" s="2">
        <v>2124</v>
      </c>
      <c r="D22" s="2">
        <v>1754</v>
      </c>
      <c r="E22" s="2">
        <v>1559</v>
      </c>
      <c r="F22" s="2">
        <v>1923</v>
      </c>
      <c r="G22" s="2">
        <v>1884</v>
      </c>
      <c r="H22" s="2">
        <v>125</v>
      </c>
      <c r="I22" s="2">
        <v>0</v>
      </c>
      <c r="J22" s="2">
        <v>0</v>
      </c>
      <c r="K22" s="14">
        <f t="shared" si="0"/>
        <v>0.004861111111111094</v>
      </c>
    </row>
    <row r="23" spans="1:12" ht="15.75">
      <c r="A23" s="1">
        <v>0.513888888888889</v>
      </c>
      <c r="B23" s="2">
        <v>21</v>
      </c>
      <c r="C23" s="2">
        <v>1100</v>
      </c>
      <c r="D23" s="2">
        <v>3236</v>
      </c>
      <c r="E23" s="2">
        <v>2013</v>
      </c>
      <c r="F23" s="2">
        <v>2648</v>
      </c>
      <c r="G23" s="2">
        <v>69</v>
      </c>
      <c r="H23" s="2">
        <v>1973</v>
      </c>
      <c r="I23" s="2">
        <v>5</v>
      </c>
      <c r="J23" s="2">
        <v>3</v>
      </c>
      <c r="K23" s="14">
        <f t="shared" si="0"/>
        <v>0.004166666666666763</v>
      </c>
      <c r="L23" s="14">
        <f>(SUM(K3:K23))/(23-2)</f>
        <v>0.005158730158730164</v>
      </c>
    </row>
    <row r="24" spans="1:12" ht="15.75">
      <c r="A24" s="1">
        <v>0.5479166666666667</v>
      </c>
      <c r="B24" s="2">
        <v>22</v>
      </c>
      <c r="C24" s="2">
        <v>229</v>
      </c>
      <c r="D24" s="2">
        <v>2043</v>
      </c>
      <c r="E24" s="2">
        <v>2713</v>
      </c>
      <c r="F24" s="2">
        <v>2593</v>
      </c>
      <c r="G24" s="2">
        <v>1699</v>
      </c>
      <c r="H24" s="2">
        <v>3280</v>
      </c>
      <c r="I24" s="2">
        <v>6</v>
      </c>
      <c r="J24" s="2">
        <v>2</v>
      </c>
      <c r="K24" s="14"/>
      <c r="L24" t="s">
        <v>46</v>
      </c>
    </row>
    <row r="25" spans="1:11" ht="15.75">
      <c r="A25" s="1">
        <v>0.5534722222222223</v>
      </c>
      <c r="B25" s="2">
        <v>23</v>
      </c>
      <c r="C25" s="2">
        <v>157</v>
      </c>
      <c r="D25" s="2">
        <v>2589</v>
      </c>
      <c r="E25" s="2">
        <v>3148</v>
      </c>
      <c r="F25" s="2">
        <v>383</v>
      </c>
      <c r="G25" s="2">
        <v>61</v>
      </c>
      <c r="H25" s="2">
        <v>97</v>
      </c>
      <c r="I25" s="2">
        <v>0</v>
      </c>
      <c r="J25" s="2">
        <v>6</v>
      </c>
      <c r="K25" s="14">
        <f t="shared" si="0"/>
        <v>0.005555555555555536</v>
      </c>
    </row>
    <row r="26" spans="1:11" ht="15.75">
      <c r="A26" s="1">
        <v>0.5569444444444445</v>
      </c>
      <c r="B26" s="2">
        <v>24</v>
      </c>
      <c r="C26" s="2">
        <v>1757</v>
      </c>
      <c r="D26" s="2">
        <v>467</v>
      </c>
      <c r="E26" s="2">
        <v>2877</v>
      </c>
      <c r="F26" s="2">
        <v>1403</v>
      </c>
      <c r="G26" s="2">
        <v>1761</v>
      </c>
      <c r="H26" s="2">
        <v>2871</v>
      </c>
      <c r="I26" s="2">
        <v>6</v>
      </c>
      <c r="J26" s="2">
        <v>0</v>
      </c>
      <c r="K26" s="14">
        <f t="shared" si="0"/>
        <v>0.00347222222222221</v>
      </c>
    </row>
    <row r="27" spans="1:11" ht="15.75">
      <c r="A27" s="1">
        <v>0.5611111111111111</v>
      </c>
      <c r="B27" s="2">
        <v>25</v>
      </c>
      <c r="C27" s="2">
        <v>2079</v>
      </c>
      <c r="D27" s="2">
        <v>2349</v>
      </c>
      <c r="E27" s="2">
        <v>11</v>
      </c>
      <c r="F27" s="2">
        <v>88</v>
      </c>
      <c r="G27" s="2">
        <v>155</v>
      </c>
      <c r="H27" s="2">
        <v>2876</v>
      </c>
      <c r="I27" s="2">
        <v>1</v>
      </c>
      <c r="J27" s="2">
        <v>4</v>
      </c>
      <c r="K27" s="14">
        <f t="shared" si="0"/>
        <v>0.004166666666666652</v>
      </c>
    </row>
    <row r="28" spans="1:11" ht="15.75">
      <c r="A28" s="1">
        <v>0.5659722222222222</v>
      </c>
      <c r="B28" s="2">
        <v>26</v>
      </c>
      <c r="C28" s="2">
        <v>2590</v>
      </c>
      <c r="D28" s="2">
        <v>2262</v>
      </c>
      <c r="E28" s="2">
        <v>1922</v>
      </c>
      <c r="F28" s="2">
        <v>1965</v>
      </c>
      <c r="G28" s="2">
        <v>1153</v>
      </c>
      <c r="H28" s="2">
        <v>246</v>
      </c>
      <c r="I28" s="2">
        <v>6</v>
      </c>
      <c r="J28" s="2">
        <v>2</v>
      </c>
      <c r="K28" s="14">
        <f t="shared" si="0"/>
        <v>0.004861111111111094</v>
      </c>
    </row>
    <row r="29" spans="1:11" ht="15.75">
      <c r="A29" s="1">
        <v>0.5729166666666666</v>
      </c>
      <c r="B29" s="2">
        <v>27</v>
      </c>
      <c r="C29" s="2">
        <v>1768</v>
      </c>
      <c r="D29" s="2">
        <v>1916</v>
      </c>
      <c r="E29" s="2">
        <v>2713</v>
      </c>
      <c r="F29" s="2">
        <v>1350</v>
      </c>
      <c r="G29" s="2">
        <v>383</v>
      </c>
      <c r="H29" s="2">
        <v>1923</v>
      </c>
      <c r="I29" s="2">
        <v>1</v>
      </c>
      <c r="J29" s="2">
        <v>6</v>
      </c>
      <c r="K29" s="14">
        <f t="shared" si="0"/>
        <v>0.00694444444444442</v>
      </c>
    </row>
    <row r="30" spans="1:11" ht="15.75">
      <c r="A30" s="1">
        <v>0.576388888888889</v>
      </c>
      <c r="B30" s="2">
        <v>28</v>
      </c>
      <c r="C30" s="2">
        <v>3183</v>
      </c>
      <c r="D30" s="2">
        <v>2593</v>
      </c>
      <c r="E30" s="2">
        <v>1403</v>
      </c>
      <c r="F30" s="2">
        <v>2497</v>
      </c>
      <c r="G30" s="2">
        <v>97</v>
      </c>
      <c r="H30" s="2">
        <v>3236</v>
      </c>
      <c r="I30" s="2">
        <v>0</v>
      </c>
      <c r="J30" s="2">
        <v>0</v>
      </c>
      <c r="K30" s="14">
        <f t="shared" si="0"/>
        <v>0.003472222222222321</v>
      </c>
    </row>
    <row r="31" spans="1:11" ht="15.75">
      <c r="A31" s="1">
        <v>0.5805555555555556</v>
      </c>
      <c r="B31" s="2">
        <v>29</v>
      </c>
      <c r="C31" s="2">
        <v>155</v>
      </c>
      <c r="D31" s="2">
        <v>1884</v>
      </c>
      <c r="E31" s="2">
        <v>2013</v>
      </c>
      <c r="F31" s="2">
        <v>2423</v>
      </c>
      <c r="G31" s="2">
        <v>1761</v>
      </c>
      <c r="H31" s="2">
        <v>3280</v>
      </c>
      <c r="I31" s="2">
        <v>3</v>
      </c>
      <c r="J31" s="2">
        <v>2</v>
      </c>
      <c r="K31" s="14">
        <f t="shared" si="0"/>
        <v>0.004166666666666652</v>
      </c>
    </row>
    <row r="32" spans="1:11" ht="15.75">
      <c r="A32" s="1">
        <v>0.5868055555555556</v>
      </c>
      <c r="B32" s="2">
        <v>30</v>
      </c>
      <c r="C32" s="2">
        <v>125</v>
      </c>
      <c r="D32" s="2">
        <v>2877</v>
      </c>
      <c r="E32" s="2">
        <v>157</v>
      </c>
      <c r="F32" s="2">
        <v>2876</v>
      </c>
      <c r="G32" s="2">
        <v>2648</v>
      </c>
      <c r="H32" s="2">
        <v>1922</v>
      </c>
      <c r="I32" s="2">
        <v>7</v>
      </c>
      <c r="J32" s="2">
        <v>4</v>
      </c>
      <c r="K32" s="14">
        <f t="shared" si="0"/>
        <v>0.006249999999999978</v>
      </c>
    </row>
    <row r="33" spans="1:11" ht="15.75">
      <c r="A33" s="1">
        <v>0.5916666666666667</v>
      </c>
      <c r="B33" s="2">
        <v>31</v>
      </c>
      <c r="C33" s="2">
        <v>1916</v>
      </c>
      <c r="D33" s="2">
        <v>61</v>
      </c>
      <c r="E33" s="2">
        <v>1757</v>
      </c>
      <c r="F33" s="2">
        <v>1153</v>
      </c>
      <c r="G33" s="2">
        <v>2079</v>
      </c>
      <c r="H33" s="2">
        <v>88</v>
      </c>
      <c r="I33" s="2">
        <v>1</v>
      </c>
      <c r="J33" s="2">
        <v>2</v>
      </c>
      <c r="K33" s="14">
        <f t="shared" si="0"/>
        <v>0.004861111111111094</v>
      </c>
    </row>
    <row r="34" spans="1:11" ht="15.75">
      <c r="A34" s="1">
        <v>0.5958333333333333</v>
      </c>
      <c r="B34" s="2">
        <v>32</v>
      </c>
      <c r="C34" s="2">
        <v>1511</v>
      </c>
      <c r="D34" s="2">
        <v>467</v>
      </c>
      <c r="E34" s="2">
        <v>1100</v>
      </c>
      <c r="F34" s="2">
        <v>2262</v>
      </c>
      <c r="G34" s="2">
        <v>2349</v>
      </c>
      <c r="H34" s="2">
        <v>2043</v>
      </c>
      <c r="I34" s="2">
        <v>3</v>
      </c>
      <c r="J34" s="2">
        <v>3</v>
      </c>
      <c r="K34" s="14">
        <f t="shared" si="0"/>
        <v>0.004166666666666652</v>
      </c>
    </row>
    <row r="35" spans="1:11" ht="15.75">
      <c r="A35" s="1">
        <v>0.6006944444444444</v>
      </c>
      <c r="B35" s="2">
        <v>33</v>
      </c>
      <c r="C35" s="2">
        <v>2124</v>
      </c>
      <c r="D35" s="2">
        <v>2589</v>
      </c>
      <c r="E35" s="2">
        <v>2871</v>
      </c>
      <c r="F35" s="2">
        <v>2084</v>
      </c>
      <c r="G35" s="2">
        <v>1768</v>
      </c>
      <c r="H35" s="2">
        <v>2888</v>
      </c>
      <c r="I35" s="2">
        <v>1</v>
      </c>
      <c r="J35" s="2">
        <v>4</v>
      </c>
      <c r="K35" s="14">
        <f t="shared" si="0"/>
        <v>0.004861111111111094</v>
      </c>
    </row>
    <row r="36" spans="1:11" ht="15.75">
      <c r="A36" s="1">
        <v>0.6055555555555555</v>
      </c>
      <c r="B36" s="2">
        <v>34</v>
      </c>
      <c r="C36" s="2">
        <v>1099</v>
      </c>
      <c r="D36" s="2">
        <v>1699</v>
      </c>
      <c r="E36" s="2">
        <v>1973</v>
      </c>
      <c r="F36" s="2">
        <v>246</v>
      </c>
      <c r="G36" s="2">
        <v>1350</v>
      </c>
      <c r="H36" s="2">
        <v>11</v>
      </c>
      <c r="I36" s="2">
        <v>1</v>
      </c>
      <c r="J36" s="2">
        <v>7</v>
      </c>
      <c r="K36" s="14">
        <f t="shared" si="0"/>
        <v>0.004861111111111094</v>
      </c>
    </row>
    <row r="37" spans="1:11" ht="15.75">
      <c r="A37" s="1">
        <v>0.6118055555555556</v>
      </c>
      <c r="B37" s="2">
        <v>35</v>
      </c>
      <c r="C37" s="2">
        <v>1965</v>
      </c>
      <c r="D37" s="2">
        <v>1559</v>
      </c>
      <c r="E37" s="2">
        <v>69</v>
      </c>
      <c r="F37" s="2">
        <v>1754</v>
      </c>
      <c r="G37" s="2">
        <v>3148</v>
      </c>
      <c r="H37" s="2">
        <v>1474</v>
      </c>
      <c r="I37" s="2">
        <v>3</v>
      </c>
      <c r="J37" s="2">
        <v>0</v>
      </c>
      <c r="K37" s="14">
        <f t="shared" si="0"/>
        <v>0.006250000000000089</v>
      </c>
    </row>
    <row r="38" spans="1:11" ht="15.75">
      <c r="A38" s="1">
        <v>0.6166666666666667</v>
      </c>
      <c r="B38" s="2">
        <v>36</v>
      </c>
      <c r="C38" s="2">
        <v>2590</v>
      </c>
      <c r="D38" s="2">
        <v>125</v>
      </c>
      <c r="E38" s="2">
        <v>383</v>
      </c>
      <c r="F38" s="2">
        <v>229</v>
      </c>
      <c r="G38" s="2">
        <v>2349</v>
      </c>
      <c r="H38" s="2">
        <v>1884</v>
      </c>
      <c r="I38" s="2">
        <v>4</v>
      </c>
      <c r="J38" s="2">
        <v>3</v>
      </c>
      <c r="K38" s="14">
        <f t="shared" si="0"/>
        <v>0.004861111111111094</v>
      </c>
    </row>
    <row r="39" spans="1:11" ht="15.75">
      <c r="A39" s="1">
        <v>0.6215277777777778</v>
      </c>
      <c r="B39" s="2">
        <v>37</v>
      </c>
      <c r="C39" s="2">
        <v>2888</v>
      </c>
      <c r="D39" s="2">
        <v>1757</v>
      </c>
      <c r="E39" s="2">
        <v>3280</v>
      </c>
      <c r="F39" s="2">
        <v>2262</v>
      </c>
      <c r="G39" s="2">
        <v>2084</v>
      </c>
      <c r="H39" s="2">
        <v>2593</v>
      </c>
      <c r="I39" s="2">
        <v>4</v>
      </c>
      <c r="J39" s="2">
        <v>3</v>
      </c>
      <c r="K39" s="14">
        <f t="shared" si="0"/>
        <v>0.004861111111111094</v>
      </c>
    </row>
    <row r="40" spans="1:11" ht="15.75">
      <c r="A40" s="1">
        <v>0.6256944444444444</v>
      </c>
      <c r="B40" s="2">
        <v>38</v>
      </c>
      <c r="C40" s="2">
        <v>157</v>
      </c>
      <c r="D40" s="2">
        <v>2876</v>
      </c>
      <c r="E40" s="2">
        <v>467</v>
      </c>
      <c r="F40" s="2">
        <v>3236</v>
      </c>
      <c r="G40" s="2">
        <v>246</v>
      </c>
      <c r="H40" s="2">
        <v>155</v>
      </c>
      <c r="I40" s="2">
        <v>2</v>
      </c>
      <c r="J40" s="2">
        <v>3</v>
      </c>
      <c r="K40" s="14">
        <f t="shared" si="0"/>
        <v>0.004166666666666652</v>
      </c>
    </row>
    <row r="41" spans="1:11" ht="15.75">
      <c r="A41" s="1">
        <v>0.63125</v>
      </c>
      <c r="B41" s="2">
        <v>39</v>
      </c>
      <c r="C41" s="2">
        <v>11</v>
      </c>
      <c r="D41" s="2">
        <v>1153</v>
      </c>
      <c r="E41" s="2">
        <v>2043</v>
      </c>
      <c r="F41" s="2">
        <v>2871</v>
      </c>
      <c r="G41" s="2">
        <v>2013</v>
      </c>
      <c r="H41" s="2">
        <v>1923</v>
      </c>
      <c r="I41" s="2">
        <v>2</v>
      </c>
      <c r="J41" s="2">
        <v>0</v>
      </c>
      <c r="K41" s="14">
        <f t="shared" si="0"/>
        <v>0.005555555555555536</v>
      </c>
    </row>
    <row r="42" spans="1:11" ht="15.75">
      <c r="A42" s="1">
        <v>0.6381944444444444</v>
      </c>
      <c r="B42" s="2">
        <v>40</v>
      </c>
      <c r="C42" s="2">
        <v>1100</v>
      </c>
      <c r="D42" s="2">
        <v>2497</v>
      </c>
      <c r="E42" s="2">
        <v>1403</v>
      </c>
      <c r="F42" s="2">
        <v>1474</v>
      </c>
      <c r="G42" s="2">
        <v>61</v>
      </c>
      <c r="H42" s="2">
        <v>1922</v>
      </c>
      <c r="I42" s="2">
        <v>0</v>
      </c>
      <c r="J42" s="2">
        <v>0</v>
      </c>
      <c r="K42" s="14">
        <f t="shared" si="0"/>
        <v>0.00694444444444442</v>
      </c>
    </row>
    <row r="43" spans="1:11" ht="15.75">
      <c r="A43" s="1">
        <v>0.642361111111111</v>
      </c>
      <c r="B43" s="2">
        <v>41</v>
      </c>
      <c r="C43" s="2">
        <v>1973</v>
      </c>
      <c r="D43" s="2">
        <v>3183</v>
      </c>
      <c r="E43" s="2">
        <v>2423</v>
      </c>
      <c r="F43" s="2">
        <v>2713</v>
      </c>
      <c r="G43" s="2">
        <v>1965</v>
      </c>
      <c r="H43" s="2">
        <v>1754</v>
      </c>
      <c r="I43" s="2">
        <v>0</v>
      </c>
      <c r="J43" s="2">
        <v>0</v>
      </c>
      <c r="K43" s="14">
        <f t="shared" si="0"/>
        <v>0.004166666666666652</v>
      </c>
    </row>
    <row r="44" spans="1:11" ht="15.75">
      <c r="A44" s="1">
        <v>0.6472222222222223</v>
      </c>
      <c r="B44" s="2">
        <v>42</v>
      </c>
      <c r="C44" s="2">
        <v>69</v>
      </c>
      <c r="D44" s="2">
        <v>3148</v>
      </c>
      <c r="E44" s="2">
        <v>1699</v>
      </c>
      <c r="F44" s="2">
        <v>2079</v>
      </c>
      <c r="G44" s="2">
        <v>1511</v>
      </c>
      <c r="H44" s="2">
        <v>1768</v>
      </c>
      <c r="I44" s="2">
        <v>4</v>
      </c>
      <c r="J44" s="2">
        <v>3</v>
      </c>
      <c r="K44" s="14">
        <f t="shared" si="0"/>
        <v>0.004861111111111205</v>
      </c>
    </row>
    <row r="45" spans="1:11" ht="15.75">
      <c r="A45" s="1">
        <v>0.6513888888888889</v>
      </c>
      <c r="B45" s="2">
        <v>43</v>
      </c>
      <c r="C45" s="2">
        <v>2648</v>
      </c>
      <c r="D45" s="2">
        <v>1916</v>
      </c>
      <c r="E45" s="2">
        <v>2124</v>
      </c>
      <c r="F45" s="2">
        <v>1099</v>
      </c>
      <c r="G45" s="2">
        <v>2590</v>
      </c>
      <c r="H45" s="2">
        <v>1761</v>
      </c>
      <c r="I45" s="2">
        <v>2</v>
      </c>
      <c r="J45" s="2">
        <v>5</v>
      </c>
      <c r="K45" s="14">
        <f t="shared" si="0"/>
        <v>0.004166666666666652</v>
      </c>
    </row>
    <row r="46" spans="1:11" ht="15.75">
      <c r="A46" s="1">
        <v>0.65625</v>
      </c>
      <c r="B46" s="2">
        <v>44</v>
      </c>
      <c r="C46" s="2">
        <v>88</v>
      </c>
      <c r="D46" s="2">
        <v>229</v>
      </c>
      <c r="E46" s="2">
        <v>1350</v>
      </c>
      <c r="F46" s="2">
        <v>97</v>
      </c>
      <c r="G46" s="2">
        <v>2589</v>
      </c>
      <c r="H46" s="2">
        <v>1559</v>
      </c>
      <c r="I46" s="2">
        <v>3</v>
      </c>
      <c r="J46" s="2">
        <v>0</v>
      </c>
      <c r="K46" s="14">
        <f t="shared" si="0"/>
        <v>0.004861111111111094</v>
      </c>
    </row>
    <row r="47" spans="1:11" ht="15.75">
      <c r="A47" s="1">
        <v>0.6604166666666667</v>
      </c>
      <c r="B47" s="2">
        <v>45</v>
      </c>
      <c r="C47" s="2">
        <v>2877</v>
      </c>
      <c r="D47" s="2">
        <v>1965</v>
      </c>
      <c r="E47" s="2">
        <v>383</v>
      </c>
      <c r="F47" s="2">
        <v>1100</v>
      </c>
      <c r="G47" s="2">
        <v>2888</v>
      </c>
      <c r="H47" s="2">
        <v>155</v>
      </c>
      <c r="I47" s="2">
        <v>0</v>
      </c>
      <c r="J47" s="2">
        <v>0</v>
      </c>
      <c r="K47" s="14">
        <f t="shared" si="0"/>
        <v>0.004166666666666652</v>
      </c>
    </row>
    <row r="48" spans="1:11" ht="15.75">
      <c r="A48" s="1">
        <v>0.6652777777777777</v>
      </c>
      <c r="B48" s="2">
        <v>46</v>
      </c>
      <c r="C48" s="2">
        <v>2593</v>
      </c>
      <c r="D48" s="2">
        <v>1923</v>
      </c>
      <c r="E48" s="2">
        <v>246</v>
      </c>
      <c r="F48" s="2">
        <v>2079</v>
      </c>
      <c r="G48" s="2">
        <v>125</v>
      </c>
      <c r="H48" s="2">
        <v>2013</v>
      </c>
      <c r="I48" s="2">
        <v>2</v>
      </c>
      <c r="J48" s="2">
        <v>3</v>
      </c>
      <c r="K48" s="14">
        <f t="shared" si="0"/>
        <v>0.004861111111111094</v>
      </c>
    </row>
    <row r="49" spans="1:11" ht="15.75">
      <c r="A49" s="1">
        <v>0.6708333333333334</v>
      </c>
      <c r="B49" s="2">
        <v>47</v>
      </c>
      <c r="C49" s="2">
        <v>2871</v>
      </c>
      <c r="D49" s="2">
        <v>3236</v>
      </c>
      <c r="E49" s="2">
        <v>3183</v>
      </c>
      <c r="F49" s="2">
        <v>1699</v>
      </c>
      <c r="G49" s="2">
        <v>2349</v>
      </c>
      <c r="H49" s="2">
        <v>1916</v>
      </c>
      <c r="I49" s="2">
        <v>1</v>
      </c>
      <c r="J49" s="2">
        <v>3</v>
      </c>
      <c r="K49" s="14">
        <f t="shared" si="0"/>
        <v>0.005555555555555647</v>
      </c>
    </row>
    <row r="50" spans="1:11" ht="15.75">
      <c r="A50" s="1">
        <v>0.675</v>
      </c>
      <c r="B50" s="2">
        <v>48</v>
      </c>
      <c r="C50" s="2">
        <v>1099</v>
      </c>
      <c r="D50" s="2">
        <v>11</v>
      </c>
      <c r="E50" s="2">
        <v>2262</v>
      </c>
      <c r="F50" s="2">
        <v>1754</v>
      </c>
      <c r="G50" s="2">
        <v>1403</v>
      </c>
      <c r="H50" s="2">
        <v>2589</v>
      </c>
      <c r="I50" s="2">
        <v>4</v>
      </c>
      <c r="J50" s="2">
        <v>2</v>
      </c>
      <c r="K50" s="14">
        <f t="shared" si="0"/>
        <v>0.004166666666666652</v>
      </c>
    </row>
    <row r="51" spans="1:11" ht="15.75">
      <c r="A51" s="1">
        <v>0.6798611111111111</v>
      </c>
      <c r="B51" s="2">
        <v>49</v>
      </c>
      <c r="C51" s="2">
        <v>1973</v>
      </c>
      <c r="D51" s="2">
        <v>1922</v>
      </c>
      <c r="E51" s="2">
        <v>1768</v>
      </c>
      <c r="F51" s="2">
        <v>1761</v>
      </c>
      <c r="G51" s="2">
        <v>2043</v>
      </c>
      <c r="H51" s="2">
        <v>88</v>
      </c>
      <c r="I51" s="2">
        <v>3</v>
      </c>
      <c r="J51" s="2">
        <v>5</v>
      </c>
      <c r="K51" s="14">
        <f t="shared" si="0"/>
        <v>0.004861111111111094</v>
      </c>
    </row>
    <row r="52" spans="1:11" ht="15.75">
      <c r="A52" s="1">
        <v>0.6847222222222222</v>
      </c>
      <c r="B52" s="2">
        <v>50</v>
      </c>
      <c r="C52" s="2">
        <v>2877</v>
      </c>
      <c r="D52" s="2">
        <v>2423</v>
      </c>
      <c r="E52" s="2">
        <v>2876</v>
      </c>
      <c r="F52" s="2">
        <v>97</v>
      </c>
      <c r="G52" s="2">
        <v>1511</v>
      </c>
      <c r="H52" s="2">
        <v>2084</v>
      </c>
      <c r="I52" s="2">
        <v>4</v>
      </c>
      <c r="J52" s="2">
        <v>8</v>
      </c>
      <c r="K52" s="14">
        <f t="shared" si="0"/>
        <v>0.004861111111111094</v>
      </c>
    </row>
    <row r="53" spans="1:11" ht="15.75">
      <c r="A53" s="1">
        <v>0.688888888888889</v>
      </c>
      <c r="B53" s="2">
        <v>51</v>
      </c>
      <c r="C53" s="2">
        <v>3280</v>
      </c>
      <c r="D53" s="2">
        <v>61</v>
      </c>
      <c r="E53" s="2">
        <v>157</v>
      </c>
      <c r="F53" s="2">
        <v>2590</v>
      </c>
      <c r="G53" s="2">
        <v>69</v>
      </c>
      <c r="H53" s="2">
        <v>2124</v>
      </c>
      <c r="I53" s="2">
        <v>12</v>
      </c>
      <c r="J53" s="2">
        <v>7</v>
      </c>
      <c r="K53" s="14">
        <f t="shared" si="0"/>
        <v>0.004166666666666763</v>
      </c>
    </row>
    <row r="54" spans="1:11" ht="15.75">
      <c r="A54" s="1">
        <v>0.6944444444444445</v>
      </c>
      <c r="B54" s="2">
        <v>52</v>
      </c>
      <c r="C54" s="2">
        <v>2497</v>
      </c>
      <c r="D54" s="2">
        <v>2648</v>
      </c>
      <c r="E54" s="2">
        <v>3148</v>
      </c>
      <c r="F54" s="2">
        <v>229</v>
      </c>
      <c r="G54" s="2">
        <v>1559</v>
      </c>
      <c r="H54" s="2">
        <v>1153</v>
      </c>
      <c r="I54" s="2">
        <v>0</v>
      </c>
      <c r="J54" s="2">
        <v>9</v>
      </c>
      <c r="K54" s="14">
        <f t="shared" si="0"/>
        <v>0.005555555555555536</v>
      </c>
    </row>
    <row r="55" spans="1:11" ht="15.75">
      <c r="A55" s="1">
        <v>0.6979166666666666</v>
      </c>
      <c r="B55" s="2">
        <v>53</v>
      </c>
      <c r="C55" s="2">
        <v>1474</v>
      </c>
      <c r="D55" s="2">
        <v>467</v>
      </c>
      <c r="E55" s="2">
        <v>1884</v>
      </c>
      <c r="F55" s="2">
        <v>2713</v>
      </c>
      <c r="G55" s="2">
        <v>1757</v>
      </c>
      <c r="H55" s="2">
        <v>1350</v>
      </c>
      <c r="I55" s="2">
        <v>2</v>
      </c>
      <c r="J55" s="2">
        <v>3</v>
      </c>
      <c r="K55" s="14">
        <f t="shared" si="0"/>
        <v>0.003472222222222099</v>
      </c>
    </row>
    <row r="56" spans="1:11" ht="15.75">
      <c r="A56" s="1">
        <v>0.7034722222222222</v>
      </c>
      <c r="B56" s="2">
        <v>54</v>
      </c>
      <c r="C56" s="2">
        <v>2043</v>
      </c>
      <c r="D56" s="2">
        <v>2888</v>
      </c>
      <c r="E56" s="2">
        <v>1973</v>
      </c>
      <c r="F56" s="2">
        <v>125</v>
      </c>
      <c r="G56" s="2">
        <v>1916</v>
      </c>
      <c r="H56" s="2">
        <v>1403</v>
      </c>
      <c r="I56" s="2">
        <v>0</v>
      </c>
      <c r="J56" s="2">
        <v>5</v>
      </c>
      <c r="K56" s="14">
        <f t="shared" si="0"/>
        <v>0.005555555555555536</v>
      </c>
    </row>
    <row r="57" spans="1:11" ht="15.75">
      <c r="A57" s="1">
        <v>0.7083333333333334</v>
      </c>
      <c r="B57" s="2">
        <v>55</v>
      </c>
      <c r="C57" s="2">
        <v>88</v>
      </c>
      <c r="D57" s="2">
        <v>246</v>
      </c>
      <c r="E57" s="2">
        <v>1754</v>
      </c>
      <c r="F57" s="2">
        <v>1511</v>
      </c>
      <c r="G57" s="2">
        <v>155</v>
      </c>
      <c r="H57" s="2">
        <v>2871</v>
      </c>
      <c r="I57" s="2">
        <v>4</v>
      </c>
      <c r="J57" s="2">
        <v>7</v>
      </c>
      <c r="K57" s="14">
        <f t="shared" si="0"/>
        <v>0.004861111111111205</v>
      </c>
    </row>
    <row r="58" spans="1:12" ht="15.75">
      <c r="A58" s="1">
        <v>0.7131944444444445</v>
      </c>
      <c r="B58" s="2">
        <v>56</v>
      </c>
      <c r="C58" s="2">
        <v>1761</v>
      </c>
      <c r="D58" s="2">
        <v>2349</v>
      </c>
      <c r="E58" s="2">
        <v>69</v>
      </c>
      <c r="F58" s="2">
        <v>2593</v>
      </c>
      <c r="G58" s="2">
        <v>97</v>
      </c>
      <c r="H58" s="2">
        <v>2423</v>
      </c>
      <c r="I58" s="2">
        <v>3</v>
      </c>
      <c r="J58" s="2">
        <v>0</v>
      </c>
      <c r="K58" s="14">
        <f t="shared" si="0"/>
        <v>0.004861111111111094</v>
      </c>
      <c r="L58" s="14">
        <f>(SUM(K25:K58))/(58-24)</f>
        <v>0.00486111111111111</v>
      </c>
    </row>
    <row r="59" spans="1:12" ht="15.75">
      <c r="A59" s="1">
        <v>0.38680555555555557</v>
      </c>
      <c r="B59" s="2">
        <v>57</v>
      </c>
      <c r="C59" s="2">
        <v>2877</v>
      </c>
      <c r="D59" s="2">
        <v>2079</v>
      </c>
      <c r="E59" s="2">
        <v>2589</v>
      </c>
      <c r="F59" s="2">
        <v>2590</v>
      </c>
      <c r="G59" s="2">
        <v>1474</v>
      </c>
      <c r="H59" s="2">
        <v>3280</v>
      </c>
      <c r="I59" s="2">
        <v>3</v>
      </c>
      <c r="J59" s="2">
        <v>7</v>
      </c>
      <c r="L59" t="s">
        <v>40</v>
      </c>
    </row>
    <row r="60" spans="1:11" ht="15.75">
      <c r="A60" s="1">
        <v>0.39444444444444443</v>
      </c>
      <c r="B60" s="2">
        <v>58</v>
      </c>
      <c r="C60" s="2">
        <v>467</v>
      </c>
      <c r="D60" s="2">
        <v>2648</v>
      </c>
      <c r="E60" s="2">
        <v>61</v>
      </c>
      <c r="F60" s="2">
        <v>1699</v>
      </c>
      <c r="G60" s="2">
        <v>1884</v>
      </c>
      <c r="H60" s="2">
        <v>383</v>
      </c>
      <c r="I60" s="2">
        <v>5</v>
      </c>
      <c r="J60" s="2">
        <v>6</v>
      </c>
      <c r="K60" s="14">
        <f t="shared" si="0"/>
        <v>0.007638888888888862</v>
      </c>
    </row>
    <row r="61" spans="1:11" ht="15.75">
      <c r="A61" s="1">
        <v>0.4</v>
      </c>
      <c r="B61" s="2">
        <v>59</v>
      </c>
      <c r="C61" s="2">
        <v>1922</v>
      </c>
      <c r="D61" s="2">
        <v>3236</v>
      </c>
      <c r="E61" s="2">
        <v>2713</v>
      </c>
      <c r="F61" s="2">
        <v>2124</v>
      </c>
      <c r="G61" s="2">
        <v>2262</v>
      </c>
      <c r="H61" s="2">
        <v>3148</v>
      </c>
      <c r="I61" s="2">
        <v>6</v>
      </c>
      <c r="J61" s="2">
        <v>1</v>
      </c>
      <c r="K61" s="14">
        <f t="shared" si="0"/>
        <v>0.005555555555555591</v>
      </c>
    </row>
    <row r="62" spans="1:11" ht="15.75">
      <c r="A62" s="1">
        <v>0.4048611111111111</v>
      </c>
      <c r="B62" s="2">
        <v>60</v>
      </c>
      <c r="C62" s="2">
        <v>11</v>
      </c>
      <c r="D62" s="2">
        <v>1757</v>
      </c>
      <c r="E62" s="2">
        <v>1923</v>
      </c>
      <c r="F62" s="2">
        <v>229</v>
      </c>
      <c r="G62" s="2">
        <v>157</v>
      </c>
      <c r="H62" s="2">
        <v>1768</v>
      </c>
      <c r="I62" s="2">
        <v>5</v>
      </c>
      <c r="J62" s="2">
        <v>2</v>
      </c>
      <c r="K62" s="14">
        <f t="shared" si="0"/>
        <v>0.004861111111111094</v>
      </c>
    </row>
    <row r="63" spans="1:11" ht="15.75">
      <c r="A63" s="1">
        <v>0.40902777777777777</v>
      </c>
      <c r="B63" s="2">
        <v>61</v>
      </c>
      <c r="C63" s="2">
        <v>1153</v>
      </c>
      <c r="D63" s="2">
        <v>2876</v>
      </c>
      <c r="E63" s="2">
        <v>1099</v>
      </c>
      <c r="F63" s="2">
        <v>1559</v>
      </c>
      <c r="G63" s="2">
        <v>3183</v>
      </c>
      <c r="H63" s="2">
        <v>1100</v>
      </c>
      <c r="I63" s="2">
        <v>1</v>
      </c>
      <c r="J63" s="2">
        <v>3</v>
      </c>
      <c r="K63" s="14">
        <f t="shared" si="0"/>
        <v>0.004166666666666652</v>
      </c>
    </row>
    <row r="64" spans="1:11" ht="15.75">
      <c r="A64" s="1">
        <v>0.4138888888888889</v>
      </c>
      <c r="B64" s="2">
        <v>62</v>
      </c>
      <c r="C64" s="2">
        <v>2084</v>
      </c>
      <c r="D64" s="2">
        <v>2497</v>
      </c>
      <c r="E64" s="2">
        <v>125</v>
      </c>
      <c r="F64" s="2">
        <v>1350</v>
      </c>
      <c r="G64" s="2">
        <v>1965</v>
      </c>
      <c r="H64" s="2">
        <v>2013</v>
      </c>
      <c r="I64" s="2">
        <v>1</v>
      </c>
      <c r="J64" s="2">
        <v>1</v>
      </c>
      <c r="K64" s="14">
        <f t="shared" si="0"/>
        <v>0.004861111111111149</v>
      </c>
    </row>
    <row r="65" spans="1:11" ht="15.75">
      <c r="A65" s="1">
        <v>0.4201388888888889</v>
      </c>
      <c r="B65" s="2">
        <v>63</v>
      </c>
      <c r="C65" s="2">
        <v>2593</v>
      </c>
      <c r="D65" s="2">
        <v>2589</v>
      </c>
      <c r="E65" s="2">
        <v>1922</v>
      </c>
      <c r="F65" s="2">
        <v>1916</v>
      </c>
      <c r="G65" s="2">
        <v>1884</v>
      </c>
      <c r="H65" s="2">
        <v>1511</v>
      </c>
      <c r="I65" s="2">
        <v>5</v>
      </c>
      <c r="J65" s="2">
        <v>5</v>
      </c>
      <c r="K65" s="14">
        <f t="shared" si="0"/>
        <v>0.006249999999999978</v>
      </c>
    </row>
    <row r="66" spans="1:11" ht="15.75">
      <c r="A66" s="1">
        <v>0.4263888888888889</v>
      </c>
      <c r="B66" s="2">
        <v>64</v>
      </c>
      <c r="C66" s="2">
        <v>2043</v>
      </c>
      <c r="D66" s="2">
        <v>1754</v>
      </c>
      <c r="E66" s="2">
        <v>2423</v>
      </c>
      <c r="F66" s="2">
        <v>61</v>
      </c>
      <c r="G66" s="2">
        <v>229</v>
      </c>
      <c r="H66" s="2">
        <v>2877</v>
      </c>
      <c r="I66" s="2">
        <v>11</v>
      </c>
      <c r="J66" s="2">
        <v>3</v>
      </c>
      <c r="K66" s="14">
        <f t="shared" si="0"/>
        <v>0.006249999999999978</v>
      </c>
    </row>
    <row r="67" spans="1:11" ht="15.75">
      <c r="A67" s="1">
        <v>0.43194444444444446</v>
      </c>
      <c r="B67" s="2">
        <v>65</v>
      </c>
      <c r="C67" s="2">
        <v>1474</v>
      </c>
      <c r="D67" s="2">
        <v>2871</v>
      </c>
      <c r="E67" s="2">
        <v>97</v>
      </c>
      <c r="F67" s="2">
        <v>2262</v>
      </c>
      <c r="G67" s="2">
        <v>155</v>
      </c>
      <c r="H67" s="2">
        <v>1973</v>
      </c>
      <c r="I67" s="2">
        <v>1</v>
      </c>
      <c r="J67" s="2">
        <v>1</v>
      </c>
      <c r="K67" s="14">
        <f t="shared" si="0"/>
        <v>0.005555555555555591</v>
      </c>
    </row>
    <row r="68" spans="1:11" ht="15.75">
      <c r="A68" s="1">
        <v>0.4354166666666666</v>
      </c>
      <c r="B68" s="2">
        <v>66</v>
      </c>
      <c r="C68" s="2">
        <v>3183</v>
      </c>
      <c r="D68" s="2">
        <v>2124</v>
      </c>
      <c r="E68" s="2">
        <v>1965</v>
      </c>
      <c r="F68" s="2">
        <v>1757</v>
      </c>
      <c r="G68" s="2">
        <v>2079</v>
      </c>
      <c r="H68" s="2">
        <v>2648</v>
      </c>
      <c r="I68" s="2">
        <v>2</v>
      </c>
      <c r="J68" s="2">
        <v>5</v>
      </c>
      <c r="K68" s="14">
        <f aca="true" t="shared" si="1" ref="K68:K82">A68-A67</f>
        <v>0.0034722222222221544</v>
      </c>
    </row>
    <row r="69" spans="1:11" ht="15.75">
      <c r="A69" s="1">
        <v>0.4395833333333334</v>
      </c>
      <c r="B69" s="2">
        <v>67</v>
      </c>
      <c r="C69" s="2">
        <v>2590</v>
      </c>
      <c r="D69" s="2">
        <v>2713</v>
      </c>
      <c r="E69" s="2">
        <v>1100</v>
      </c>
      <c r="F69" s="2">
        <v>2497</v>
      </c>
      <c r="G69" s="2">
        <v>11</v>
      </c>
      <c r="H69" s="2">
        <v>1768</v>
      </c>
      <c r="I69" s="2">
        <v>5</v>
      </c>
      <c r="J69" s="2">
        <v>0</v>
      </c>
      <c r="K69" s="14">
        <f t="shared" si="1"/>
        <v>0.004166666666666763</v>
      </c>
    </row>
    <row r="70" spans="1:11" ht="15.75">
      <c r="A70" s="1">
        <v>0.44375</v>
      </c>
      <c r="B70" s="2">
        <v>68</v>
      </c>
      <c r="C70" s="2">
        <v>1153</v>
      </c>
      <c r="D70" s="2">
        <v>2013</v>
      </c>
      <c r="E70" s="2">
        <v>157</v>
      </c>
      <c r="F70" s="2">
        <v>467</v>
      </c>
      <c r="G70" s="2">
        <v>88</v>
      </c>
      <c r="H70" s="2">
        <v>2888</v>
      </c>
      <c r="I70" s="2">
        <v>6</v>
      </c>
      <c r="J70" s="2">
        <v>5</v>
      </c>
      <c r="K70" s="14">
        <f t="shared" si="1"/>
        <v>0.004166666666666596</v>
      </c>
    </row>
    <row r="71" spans="1:11" ht="15.75">
      <c r="A71" s="1">
        <v>0.4486111111111111</v>
      </c>
      <c r="B71" s="2">
        <v>69</v>
      </c>
      <c r="C71" s="2">
        <v>1350</v>
      </c>
      <c r="D71" s="2">
        <v>2084</v>
      </c>
      <c r="E71" s="2">
        <v>1099</v>
      </c>
      <c r="F71" s="2">
        <v>383</v>
      </c>
      <c r="G71" s="2">
        <v>69</v>
      </c>
      <c r="H71" s="2">
        <v>3236</v>
      </c>
      <c r="I71" s="2">
        <v>5</v>
      </c>
      <c r="J71" s="2">
        <v>7</v>
      </c>
      <c r="K71" s="14">
        <f t="shared" si="1"/>
        <v>0.004861111111111149</v>
      </c>
    </row>
    <row r="72" spans="1:11" ht="15.75">
      <c r="A72" s="1">
        <v>0.4527777777777778</v>
      </c>
      <c r="B72" s="2">
        <v>70</v>
      </c>
      <c r="C72" s="2">
        <v>246</v>
      </c>
      <c r="D72" s="2">
        <v>3280</v>
      </c>
      <c r="E72" s="2">
        <v>1403</v>
      </c>
      <c r="F72" s="2">
        <v>3148</v>
      </c>
      <c r="G72" s="2">
        <v>1559</v>
      </c>
      <c r="H72" s="2">
        <v>2349</v>
      </c>
      <c r="I72" s="2">
        <v>10</v>
      </c>
      <c r="J72" s="2">
        <v>2</v>
      </c>
      <c r="K72" s="14">
        <f t="shared" si="1"/>
        <v>0.004166666666666652</v>
      </c>
    </row>
    <row r="73" spans="1:11" ht="15.75">
      <c r="A73" s="1">
        <v>0.4576388888888889</v>
      </c>
      <c r="B73" s="2">
        <v>71</v>
      </c>
      <c r="C73" s="2">
        <v>2876</v>
      </c>
      <c r="D73" s="2">
        <v>1699</v>
      </c>
      <c r="E73" s="2">
        <v>2497</v>
      </c>
      <c r="F73" s="2">
        <v>1923</v>
      </c>
      <c r="G73" s="2">
        <v>1761</v>
      </c>
      <c r="H73" s="2">
        <v>1916</v>
      </c>
      <c r="I73" s="2">
        <v>2</v>
      </c>
      <c r="J73" s="2">
        <v>5</v>
      </c>
      <c r="K73" s="14">
        <f t="shared" si="1"/>
        <v>0.004861111111111094</v>
      </c>
    </row>
    <row r="74" spans="1:11" ht="15.75">
      <c r="A74" s="1">
        <v>0.4618055555555556</v>
      </c>
      <c r="B74" s="2">
        <v>72</v>
      </c>
      <c r="C74" s="2">
        <v>1768</v>
      </c>
      <c r="D74" s="2">
        <v>61</v>
      </c>
      <c r="E74" s="2">
        <v>2590</v>
      </c>
      <c r="F74" s="2">
        <v>2593</v>
      </c>
      <c r="G74" s="2">
        <v>1973</v>
      </c>
      <c r="H74" s="2">
        <v>467</v>
      </c>
      <c r="I74" s="2">
        <v>3</v>
      </c>
      <c r="J74" s="2">
        <v>3</v>
      </c>
      <c r="K74" s="14">
        <f t="shared" si="1"/>
        <v>0.004166666666666707</v>
      </c>
    </row>
    <row r="75" spans="1:11" ht="15.75">
      <c r="A75" s="1">
        <v>0.4673611111111111</v>
      </c>
      <c r="B75" s="2">
        <v>73</v>
      </c>
      <c r="C75" s="2">
        <v>69</v>
      </c>
      <c r="D75" s="2">
        <v>125</v>
      </c>
      <c r="E75" s="2">
        <v>88</v>
      </c>
      <c r="F75" s="2">
        <v>3183</v>
      </c>
      <c r="G75" s="2">
        <v>2877</v>
      </c>
      <c r="H75" s="2">
        <v>1884</v>
      </c>
      <c r="I75" s="2">
        <v>10</v>
      </c>
      <c r="J75" s="2">
        <v>8</v>
      </c>
      <c r="K75" s="14">
        <f t="shared" si="1"/>
        <v>0.005555555555555536</v>
      </c>
    </row>
    <row r="76" spans="1:11" ht="15.75">
      <c r="A76" s="1">
        <v>0.47222222222222227</v>
      </c>
      <c r="B76" s="2">
        <v>74</v>
      </c>
      <c r="C76" s="2">
        <v>1559</v>
      </c>
      <c r="D76" s="2">
        <v>11</v>
      </c>
      <c r="E76" s="2">
        <v>2888</v>
      </c>
      <c r="F76" s="2">
        <v>1922</v>
      </c>
      <c r="G76" s="2">
        <v>2423</v>
      </c>
      <c r="H76" s="2">
        <v>2079</v>
      </c>
      <c r="I76" s="2">
        <v>8</v>
      </c>
      <c r="J76" s="2">
        <v>7</v>
      </c>
      <c r="K76" s="14">
        <f t="shared" si="1"/>
        <v>0.004861111111111149</v>
      </c>
    </row>
    <row r="77" spans="1:11" ht="15.75">
      <c r="A77" s="1">
        <v>0.4763888888888889</v>
      </c>
      <c r="B77" s="2">
        <v>75</v>
      </c>
      <c r="C77" s="2">
        <v>2013</v>
      </c>
      <c r="D77" s="2">
        <v>3148</v>
      </c>
      <c r="E77" s="2">
        <v>97</v>
      </c>
      <c r="F77" s="2">
        <v>1099</v>
      </c>
      <c r="G77" s="2">
        <v>2124</v>
      </c>
      <c r="H77" s="2">
        <v>1757</v>
      </c>
      <c r="I77" s="2">
        <v>4</v>
      </c>
      <c r="J77" s="2">
        <v>4</v>
      </c>
      <c r="K77" s="14">
        <f t="shared" si="1"/>
        <v>0.004166666666666652</v>
      </c>
    </row>
    <row r="78" spans="1:11" ht="15.75">
      <c r="A78" s="1">
        <v>0.48055555555555557</v>
      </c>
      <c r="B78" s="2">
        <v>76</v>
      </c>
      <c r="C78" s="2">
        <v>1761</v>
      </c>
      <c r="D78" s="2">
        <v>229</v>
      </c>
      <c r="E78" s="2">
        <v>1965</v>
      </c>
      <c r="F78" s="2">
        <v>3236</v>
      </c>
      <c r="G78" s="2">
        <v>157</v>
      </c>
      <c r="H78" s="2">
        <v>1511</v>
      </c>
      <c r="I78" s="2">
        <v>5</v>
      </c>
      <c r="J78" s="2">
        <v>8</v>
      </c>
      <c r="K78" s="14">
        <f t="shared" si="1"/>
        <v>0.004166666666666652</v>
      </c>
    </row>
    <row r="79" spans="1:11" ht="15.75">
      <c r="A79" s="1">
        <v>0.4847222222222222</v>
      </c>
      <c r="B79" s="2">
        <v>77</v>
      </c>
      <c r="C79" s="2">
        <v>1403</v>
      </c>
      <c r="D79" s="2">
        <v>2084</v>
      </c>
      <c r="E79" s="2">
        <v>155</v>
      </c>
      <c r="F79" s="2">
        <v>1699</v>
      </c>
      <c r="G79" s="2">
        <v>1153</v>
      </c>
      <c r="H79" s="2">
        <v>2713</v>
      </c>
      <c r="I79" s="2">
        <v>6</v>
      </c>
      <c r="J79" s="2">
        <v>0</v>
      </c>
      <c r="K79" s="14">
        <f t="shared" si="1"/>
        <v>0.004166666666666652</v>
      </c>
    </row>
    <row r="80" spans="1:11" ht="15.75">
      <c r="A80" s="1">
        <v>0.4902777777777778</v>
      </c>
      <c r="B80" s="2">
        <v>78</v>
      </c>
      <c r="C80" s="2">
        <v>2871</v>
      </c>
      <c r="D80" s="2">
        <v>1350</v>
      </c>
      <c r="E80" s="2">
        <v>1754</v>
      </c>
      <c r="F80" s="2">
        <v>2876</v>
      </c>
      <c r="G80" s="2">
        <v>1100</v>
      </c>
      <c r="H80" s="2">
        <v>3280</v>
      </c>
      <c r="I80" s="2">
        <v>0</v>
      </c>
      <c r="J80" s="2">
        <v>5</v>
      </c>
      <c r="K80" s="14">
        <f t="shared" si="1"/>
        <v>0.005555555555555591</v>
      </c>
    </row>
    <row r="81" spans="1:11" ht="15.75">
      <c r="A81" s="1">
        <v>0.49444444444444446</v>
      </c>
      <c r="B81" s="2">
        <v>79</v>
      </c>
      <c r="C81" s="2">
        <v>2349</v>
      </c>
      <c r="D81" s="2">
        <v>1474</v>
      </c>
      <c r="E81" s="2">
        <v>2589</v>
      </c>
      <c r="F81" s="2">
        <v>2648</v>
      </c>
      <c r="G81" s="2">
        <v>2043</v>
      </c>
      <c r="H81" s="2">
        <v>1923</v>
      </c>
      <c r="I81" s="2">
        <v>5</v>
      </c>
      <c r="J81" s="2">
        <v>7</v>
      </c>
      <c r="K81" s="14">
        <f t="shared" si="1"/>
        <v>0.004166666666666652</v>
      </c>
    </row>
    <row r="82" spans="1:12" ht="15.75">
      <c r="A82" s="1">
        <v>0.4993055555555555</v>
      </c>
      <c r="B82" s="2">
        <v>80</v>
      </c>
      <c r="C82" s="2">
        <v>383</v>
      </c>
      <c r="D82" s="2">
        <v>2423</v>
      </c>
      <c r="E82" s="2">
        <v>2124</v>
      </c>
      <c r="F82" s="2">
        <v>246</v>
      </c>
      <c r="G82" s="2">
        <v>2262</v>
      </c>
      <c r="H82" s="2">
        <v>2497</v>
      </c>
      <c r="I82" s="2">
        <v>5</v>
      </c>
      <c r="J82" s="2">
        <v>0</v>
      </c>
      <c r="K82" s="14">
        <f t="shared" si="1"/>
        <v>0.004861111111111038</v>
      </c>
      <c r="L82" s="14">
        <f>(SUM(K60:K82))/(82-59)</f>
        <v>0.004891304347826084</v>
      </c>
    </row>
    <row r="83" spans="1:12" ht="15.75">
      <c r="A83" s="1"/>
      <c r="B83" s="2"/>
      <c r="C83" s="2"/>
      <c r="D83" s="2"/>
      <c r="E83" s="2"/>
      <c r="F83" s="2"/>
      <c r="G83" t="s">
        <v>128</v>
      </c>
      <c r="I83">
        <f>SUM(I3:I82)</f>
        <v>277</v>
      </c>
      <c r="J83">
        <f>SUM(J3:J82)</f>
        <v>249</v>
      </c>
      <c r="K83" s="14"/>
      <c r="L83" s="14">
        <f>(SUM(K3:K82))/(82-2-3)</f>
        <v>0.005014430014430015</v>
      </c>
    </row>
    <row r="84" spans="1:10" ht="15.75">
      <c r="A84" s="5"/>
      <c r="G84" t="s">
        <v>129</v>
      </c>
      <c r="J84">
        <f>(I83+J83)/(82-2)/2</f>
        <v>3.2875</v>
      </c>
    </row>
    <row r="85" spans="1:11" ht="15.75" customHeight="1">
      <c r="A85" s="117" t="s">
        <v>3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</row>
    <row r="86" spans="1:11" ht="31.5">
      <c r="A86" s="3" t="s">
        <v>4</v>
      </c>
      <c r="B86" s="3" t="s">
        <v>5</v>
      </c>
      <c r="C86" s="3" t="s">
        <v>6</v>
      </c>
      <c r="D86" s="3" t="s">
        <v>7</v>
      </c>
      <c r="E86" s="3" t="s">
        <v>8</v>
      </c>
      <c r="F86" s="3" t="s">
        <v>9</v>
      </c>
      <c r="G86" s="3" t="s">
        <v>10</v>
      </c>
      <c r="H86" s="3" t="s">
        <v>11</v>
      </c>
      <c r="I86" s="3" t="s">
        <v>12</v>
      </c>
      <c r="J86" s="3" t="s">
        <v>13</v>
      </c>
      <c r="K86" s="3" t="s">
        <v>14</v>
      </c>
    </row>
    <row r="87" spans="1:11" ht="15.75">
      <c r="A87" s="1">
        <v>0.5756944444444444</v>
      </c>
      <c r="B87" s="4" t="s">
        <v>15</v>
      </c>
      <c r="C87" s="2">
        <v>1</v>
      </c>
      <c r="D87" s="2">
        <v>2013</v>
      </c>
      <c r="E87" s="2">
        <v>3280</v>
      </c>
      <c r="F87" s="2">
        <v>69</v>
      </c>
      <c r="G87" s="2">
        <v>11</v>
      </c>
      <c r="H87" s="2">
        <v>467</v>
      </c>
      <c r="I87" s="2">
        <v>3236</v>
      </c>
      <c r="J87" s="2">
        <v>5</v>
      </c>
      <c r="K87" s="2">
        <v>4</v>
      </c>
    </row>
    <row r="88" spans="1:11" ht="15.75">
      <c r="A88" s="1">
        <v>0.5805555555555556</v>
      </c>
      <c r="B88" s="4" t="s">
        <v>16</v>
      </c>
      <c r="C88" s="2">
        <v>2</v>
      </c>
      <c r="D88" s="2">
        <v>88</v>
      </c>
      <c r="E88" s="2">
        <v>1768</v>
      </c>
      <c r="F88" s="2">
        <v>1922</v>
      </c>
      <c r="G88" s="2">
        <v>1153</v>
      </c>
      <c r="H88" s="2">
        <v>2084</v>
      </c>
      <c r="I88" s="2">
        <v>2043</v>
      </c>
      <c r="J88" s="2">
        <v>6</v>
      </c>
      <c r="K88" s="2">
        <v>5</v>
      </c>
    </row>
    <row r="89" spans="1:11" ht="15.75">
      <c r="A89" s="1">
        <v>0.5861111111111111</v>
      </c>
      <c r="B89" s="4" t="s">
        <v>17</v>
      </c>
      <c r="C89" s="2">
        <v>3</v>
      </c>
      <c r="D89" s="2">
        <v>383</v>
      </c>
      <c r="E89" s="2">
        <v>1511</v>
      </c>
      <c r="F89" s="2">
        <v>2648</v>
      </c>
      <c r="G89" s="2">
        <v>61</v>
      </c>
      <c r="H89" s="2">
        <v>155</v>
      </c>
      <c r="I89" s="2">
        <v>157</v>
      </c>
      <c r="J89" s="2">
        <v>11</v>
      </c>
      <c r="K89" s="2">
        <v>8</v>
      </c>
    </row>
    <row r="90" spans="1:11" ht="15.75">
      <c r="A90" s="1">
        <v>0.5916666666666667</v>
      </c>
      <c r="B90" s="4" t="s">
        <v>18</v>
      </c>
      <c r="C90" s="2">
        <v>4</v>
      </c>
      <c r="D90" s="2">
        <v>1403</v>
      </c>
      <c r="E90" s="2">
        <v>1757</v>
      </c>
      <c r="F90" s="2">
        <v>97</v>
      </c>
      <c r="G90" s="2">
        <v>2590</v>
      </c>
      <c r="H90" s="2">
        <v>2423</v>
      </c>
      <c r="I90" s="2">
        <v>229</v>
      </c>
      <c r="J90" s="2">
        <v>2</v>
      </c>
      <c r="K90" s="2">
        <v>5</v>
      </c>
    </row>
    <row r="91" spans="1:11" ht="15.75">
      <c r="A91" s="1">
        <v>0.5951388888888889</v>
      </c>
      <c r="B91" s="4" t="s">
        <v>19</v>
      </c>
      <c r="C91" s="2">
        <v>5</v>
      </c>
      <c r="D91" s="2">
        <v>69</v>
      </c>
      <c r="E91" s="2">
        <v>2013</v>
      </c>
      <c r="F91" s="2">
        <v>3280</v>
      </c>
      <c r="G91" s="2">
        <v>11</v>
      </c>
      <c r="H91" s="2">
        <v>467</v>
      </c>
      <c r="I91" s="2">
        <v>3236</v>
      </c>
      <c r="J91" s="2">
        <v>8</v>
      </c>
      <c r="K91" s="2">
        <v>4</v>
      </c>
    </row>
    <row r="92" spans="1:11" ht="15.75">
      <c r="A92" s="1">
        <v>0.6</v>
      </c>
      <c r="B92" s="4" t="s">
        <v>20</v>
      </c>
      <c r="C92" s="2">
        <v>6</v>
      </c>
      <c r="D92" s="2">
        <v>88</v>
      </c>
      <c r="E92" s="2">
        <v>1922</v>
      </c>
      <c r="F92" s="2">
        <v>1768</v>
      </c>
      <c r="G92" s="2">
        <v>2084</v>
      </c>
      <c r="H92" s="2">
        <v>1153</v>
      </c>
      <c r="I92" s="2">
        <v>2043</v>
      </c>
      <c r="J92" s="2">
        <v>8</v>
      </c>
      <c r="K92" s="2">
        <v>2</v>
      </c>
    </row>
    <row r="93" spans="1:11" ht="15.75">
      <c r="A93" s="1">
        <v>0.6055555555555555</v>
      </c>
      <c r="B93" s="4" t="s">
        <v>21</v>
      </c>
      <c r="C93" s="2">
        <v>7</v>
      </c>
      <c r="D93" s="2">
        <v>383</v>
      </c>
      <c r="E93" s="2">
        <v>1511</v>
      </c>
      <c r="F93" s="2">
        <v>2648</v>
      </c>
      <c r="G93" s="2">
        <v>155</v>
      </c>
      <c r="H93" s="2">
        <v>157</v>
      </c>
      <c r="I93" s="2">
        <v>61</v>
      </c>
      <c r="J93" s="2">
        <v>13</v>
      </c>
      <c r="K93" s="2">
        <v>4</v>
      </c>
    </row>
    <row r="94" spans="1:11" ht="15.75">
      <c r="A94" s="1">
        <v>0.6215277777777778</v>
      </c>
      <c r="B94" s="4" t="s">
        <v>24</v>
      </c>
      <c r="C94" s="2">
        <v>13</v>
      </c>
      <c r="D94" s="2">
        <v>2013</v>
      </c>
      <c r="E94" s="2">
        <v>3280</v>
      </c>
      <c r="F94" s="2">
        <v>69</v>
      </c>
      <c r="G94" s="2">
        <v>88</v>
      </c>
      <c r="H94" s="2">
        <v>1922</v>
      </c>
      <c r="I94" s="2">
        <v>1768</v>
      </c>
      <c r="J94" s="2">
        <v>6</v>
      </c>
      <c r="K94" s="2">
        <v>8</v>
      </c>
    </row>
    <row r="95" spans="1:11" ht="15.75">
      <c r="A95" s="1">
        <v>0.6305555555555555</v>
      </c>
      <c r="B95" s="4" t="s">
        <v>23</v>
      </c>
      <c r="C95" s="2">
        <v>12</v>
      </c>
      <c r="D95" s="2">
        <v>1403</v>
      </c>
      <c r="E95" s="2">
        <v>97</v>
      </c>
      <c r="F95" s="2">
        <v>1757</v>
      </c>
      <c r="G95" s="2">
        <v>2423</v>
      </c>
      <c r="H95" s="2">
        <v>2590</v>
      </c>
      <c r="I95" s="2">
        <v>229</v>
      </c>
      <c r="J95" s="2">
        <v>5</v>
      </c>
      <c r="K95" s="2">
        <v>0</v>
      </c>
    </row>
    <row r="96" spans="1:11" ht="15.75">
      <c r="A96" s="1">
        <v>0.6375</v>
      </c>
      <c r="B96" s="4" t="s">
        <v>26</v>
      </c>
      <c r="C96" s="2">
        <v>15</v>
      </c>
      <c r="D96" s="2">
        <v>69</v>
      </c>
      <c r="E96" s="2">
        <v>3280</v>
      </c>
      <c r="F96" s="2">
        <v>2013</v>
      </c>
      <c r="G96" s="2">
        <v>1922</v>
      </c>
      <c r="H96" s="2">
        <v>88</v>
      </c>
      <c r="I96" s="2">
        <v>1768</v>
      </c>
      <c r="J96" s="2">
        <v>8</v>
      </c>
      <c r="K96" s="2">
        <v>12</v>
      </c>
    </row>
    <row r="97" spans="1:11" ht="15.75">
      <c r="A97" s="1">
        <v>0.642361111111111</v>
      </c>
      <c r="B97" s="4" t="s">
        <v>22</v>
      </c>
      <c r="C97" s="2">
        <v>8</v>
      </c>
      <c r="D97" s="2">
        <v>1757</v>
      </c>
      <c r="E97" s="2">
        <v>1403</v>
      </c>
      <c r="F97" s="2">
        <v>97</v>
      </c>
      <c r="G97" s="2">
        <v>2590</v>
      </c>
      <c r="H97" s="2">
        <v>229</v>
      </c>
      <c r="I97" s="2">
        <v>2423</v>
      </c>
      <c r="J97" s="2">
        <v>6</v>
      </c>
      <c r="K97" s="2">
        <v>3</v>
      </c>
    </row>
    <row r="98" spans="1:11" ht="15.75">
      <c r="A98" s="1">
        <v>0.6527777777777778</v>
      </c>
      <c r="B98" s="4" t="s">
        <v>25</v>
      </c>
      <c r="C98" s="2">
        <v>14</v>
      </c>
      <c r="D98" s="2">
        <v>383</v>
      </c>
      <c r="E98" s="2">
        <v>1511</v>
      </c>
      <c r="F98" s="2">
        <v>2648</v>
      </c>
      <c r="G98" s="2">
        <v>1403</v>
      </c>
      <c r="H98" s="2">
        <v>97</v>
      </c>
      <c r="I98" s="2">
        <v>1757</v>
      </c>
      <c r="J98" s="2">
        <v>10</v>
      </c>
      <c r="K98" s="2">
        <v>2</v>
      </c>
    </row>
    <row r="99" spans="1:11" ht="15.75">
      <c r="A99" s="1">
        <v>0.6631944444444444</v>
      </c>
      <c r="B99" s="4" t="s">
        <v>27</v>
      </c>
      <c r="C99" s="2">
        <v>16</v>
      </c>
      <c r="D99" s="2">
        <v>383</v>
      </c>
      <c r="E99" s="2">
        <v>2648</v>
      </c>
      <c r="F99" s="2">
        <v>1511</v>
      </c>
      <c r="G99" s="2">
        <v>1757</v>
      </c>
      <c r="H99" s="2">
        <v>97</v>
      </c>
      <c r="I99" s="2">
        <v>1403</v>
      </c>
      <c r="J99" s="2">
        <v>9</v>
      </c>
      <c r="K99" s="2">
        <v>4</v>
      </c>
    </row>
    <row r="100" spans="1:11" ht="15.75">
      <c r="A100" s="1">
        <v>0.6743055555555556</v>
      </c>
      <c r="B100" s="4" t="s">
        <v>29</v>
      </c>
      <c r="C100" s="2">
        <v>19</v>
      </c>
      <c r="D100" s="2">
        <v>88</v>
      </c>
      <c r="E100" s="2">
        <v>1922</v>
      </c>
      <c r="F100" s="2">
        <v>1768</v>
      </c>
      <c r="G100" s="2">
        <v>383</v>
      </c>
      <c r="H100" s="2">
        <v>1511</v>
      </c>
      <c r="I100" s="2">
        <v>2648</v>
      </c>
      <c r="J100" s="2">
        <v>8</v>
      </c>
      <c r="K100" s="2">
        <v>7</v>
      </c>
    </row>
    <row r="101" spans="1:11" ht="15.75">
      <c r="A101" s="1">
        <v>0.6868055555555556</v>
      </c>
      <c r="B101" s="4" t="s">
        <v>30</v>
      </c>
      <c r="C101" s="2">
        <v>20</v>
      </c>
      <c r="D101" s="2">
        <v>1768</v>
      </c>
      <c r="E101" s="2">
        <v>1922</v>
      </c>
      <c r="F101" s="2">
        <v>88</v>
      </c>
      <c r="G101" s="2">
        <v>383</v>
      </c>
      <c r="H101" s="2">
        <v>2648</v>
      </c>
      <c r="I101" s="2">
        <v>1511</v>
      </c>
      <c r="J101" s="2">
        <v>12</v>
      </c>
      <c r="K101" s="2">
        <v>11</v>
      </c>
    </row>
    <row r="102" spans="8:11" ht="15.75">
      <c r="H102" t="s">
        <v>128</v>
      </c>
      <c r="J102">
        <f>SUM(J87:J101)</f>
        <v>117</v>
      </c>
      <c r="K102" s="32">
        <f>SUM(K87:K101)</f>
        <v>79</v>
      </c>
    </row>
    <row r="103" spans="8:11" ht="15.75">
      <c r="H103" t="s">
        <v>129</v>
      </c>
      <c r="K103">
        <f>(J102+K102)/(101-86)/2</f>
        <v>6.533333333333333</v>
      </c>
    </row>
  </sheetData>
  <sheetProtection/>
  <mergeCells count="2">
    <mergeCell ref="A1:J1"/>
    <mergeCell ref="A85:K85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12"/>
  <sheetViews>
    <sheetView zoomScalePageLayoutView="0" workbookViewId="0" topLeftCell="A78">
      <selection activeCell="L112" sqref="L112"/>
    </sheetView>
  </sheetViews>
  <sheetFormatPr defaultColWidth="8.875" defaultRowHeight="15.75"/>
  <sheetData>
    <row r="1" spans="1:10" ht="15.75" customHeight="1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1" ht="31.5">
      <c r="A2" s="3" t="s">
        <v>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11" t="s">
        <v>39</v>
      </c>
    </row>
    <row r="3" spans="1:12" ht="15.75">
      <c r="A3" s="1">
        <v>0.3979166666666667</v>
      </c>
      <c r="B3" s="2">
        <v>1</v>
      </c>
      <c r="C3" s="2">
        <v>358</v>
      </c>
      <c r="D3" s="2">
        <v>545</v>
      </c>
      <c r="E3" s="2">
        <v>522</v>
      </c>
      <c r="F3" s="2">
        <v>527</v>
      </c>
      <c r="G3" s="2">
        <v>3171</v>
      </c>
      <c r="H3" s="2">
        <v>564</v>
      </c>
      <c r="I3" s="2">
        <v>4</v>
      </c>
      <c r="J3" s="2">
        <v>2</v>
      </c>
      <c r="L3" t="s">
        <v>41</v>
      </c>
    </row>
    <row r="4" spans="1:11" ht="15.75">
      <c r="A4" s="1">
        <v>0.40277777777777773</v>
      </c>
      <c r="B4" s="2">
        <v>2</v>
      </c>
      <c r="C4" s="2">
        <v>884</v>
      </c>
      <c r="D4" s="2">
        <v>871</v>
      </c>
      <c r="E4" s="2">
        <v>1796</v>
      </c>
      <c r="F4" s="2">
        <v>1808</v>
      </c>
      <c r="G4" s="2">
        <v>1554</v>
      </c>
      <c r="H4" s="2">
        <v>1607</v>
      </c>
      <c r="I4" s="2">
        <v>5</v>
      </c>
      <c r="J4" s="2">
        <v>2</v>
      </c>
      <c r="K4" s="14">
        <f aca="true" t="shared" si="0" ref="K4:K67">A4-A3</f>
        <v>0.004861111111111038</v>
      </c>
    </row>
    <row r="5" spans="1:11" ht="15.75">
      <c r="A5" s="1">
        <v>0.40902777777777777</v>
      </c>
      <c r="B5" s="2">
        <v>3</v>
      </c>
      <c r="C5" s="2">
        <v>369</v>
      </c>
      <c r="D5" s="2">
        <v>1468</v>
      </c>
      <c r="E5" s="2">
        <v>417</v>
      </c>
      <c r="F5" s="2">
        <v>1751</v>
      </c>
      <c r="G5" s="2">
        <v>270</v>
      </c>
      <c r="H5" s="2">
        <v>569</v>
      </c>
      <c r="I5" s="2">
        <v>2</v>
      </c>
      <c r="J5" s="2">
        <v>0</v>
      </c>
      <c r="K5" s="14">
        <f t="shared" si="0"/>
        <v>0.006250000000000033</v>
      </c>
    </row>
    <row r="6" spans="1:11" ht="15.75">
      <c r="A6" s="1">
        <v>0.4138888888888889</v>
      </c>
      <c r="B6" s="2">
        <v>4</v>
      </c>
      <c r="C6" s="2">
        <v>2027</v>
      </c>
      <c r="D6" s="2">
        <v>1537</v>
      </c>
      <c r="E6" s="2">
        <v>2487</v>
      </c>
      <c r="F6" s="2">
        <v>2638</v>
      </c>
      <c r="G6" s="2">
        <v>870</v>
      </c>
      <c r="H6" s="2">
        <v>329</v>
      </c>
      <c r="I6" s="2">
        <v>0</v>
      </c>
      <c r="J6" s="2">
        <v>4</v>
      </c>
      <c r="K6" s="14">
        <f t="shared" si="0"/>
        <v>0.004861111111111149</v>
      </c>
    </row>
    <row r="7" spans="1:11" ht="15.75">
      <c r="A7" s="1">
        <v>0.4201388888888889</v>
      </c>
      <c r="B7" s="2">
        <v>5</v>
      </c>
      <c r="C7" s="2">
        <v>514</v>
      </c>
      <c r="D7" s="2">
        <v>810</v>
      </c>
      <c r="E7" s="2">
        <v>2347</v>
      </c>
      <c r="F7" s="2">
        <v>28</v>
      </c>
      <c r="G7" s="2">
        <v>1546</v>
      </c>
      <c r="H7" s="2">
        <v>2872</v>
      </c>
      <c r="I7" s="2">
        <v>4</v>
      </c>
      <c r="J7" s="2">
        <v>2</v>
      </c>
      <c r="K7" s="14">
        <f t="shared" si="0"/>
        <v>0.006249999999999978</v>
      </c>
    </row>
    <row r="8" spans="1:11" ht="15.75">
      <c r="A8" s="1">
        <v>0.4236111111111111</v>
      </c>
      <c r="B8" s="2">
        <v>6</v>
      </c>
      <c r="C8" s="2">
        <v>1803</v>
      </c>
      <c r="D8" s="2">
        <v>1203</v>
      </c>
      <c r="E8" s="2">
        <v>353</v>
      </c>
      <c r="F8" s="2">
        <v>263</v>
      </c>
      <c r="G8" s="2">
        <v>1606</v>
      </c>
      <c r="H8" s="2">
        <v>2641</v>
      </c>
      <c r="I8" s="2">
        <v>4</v>
      </c>
      <c r="J8" s="2">
        <v>3</v>
      </c>
      <c r="K8" s="14">
        <f t="shared" si="0"/>
        <v>0.00347222222222221</v>
      </c>
    </row>
    <row r="9" spans="1:11" ht="15.75">
      <c r="A9" s="1">
        <v>0.4291666666666667</v>
      </c>
      <c r="B9" s="2">
        <v>7</v>
      </c>
      <c r="C9" s="2">
        <v>2161</v>
      </c>
      <c r="D9" s="2">
        <v>352</v>
      </c>
      <c r="E9" s="2">
        <v>1626</v>
      </c>
      <c r="F9" s="2">
        <v>2875</v>
      </c>
      <c r="G9" s="2">
        <v>1601</v>
      </c>
      <c r="H9" s="2">
        <v>271</v>
      </c>
      <c r="I9" s="2">
        <v>2</v>
      </c>
      <c r="J9" s="2">
        <v>0</v>
      </c>
      <c r="K9" s="14">
        <f t="shared" si="0"/>
        <v>0.005555555555555591</v>
      </c>
    </row>
    <row r="10" spans="1:11" ht="15.75">
      <c r="A10" s="1">
        <v>0.43402777777777773</v>
      </c>
      <c r="B10" s="2">
        <v>8</v>
      </c>
      <c r="C10" s="2">
        <v>2869</v>
      </c>
      <c r="D10" s="2">
        <v>533</v>
      </c>
      <c r="E10" s="2">
        <v>2849</v>
      </c>
      <c r="F10" s="2">
        <v>3137</v>
      </c>
      <c r="G10" s="2">
        <v>2785</v>
      </c>
      <c r="H10" s="2">
        <v>287</v>
      </c>
      <c r="I10" s="2">
        <v>1</v>
      </c>
      <c r="J10" s="2">
        <v>7</v>
      </c>
      <c r="K10" s="14">
        <f t="shared" si="0"/>
        <v>0.004861111111111038</v>
      </c>
    </row>
    <row r="11" spans="1:11" ht="15.75">
      <c r="A11" s="1">
        <v>0.4388888888888889</v>
      </c>
      <c r="B11" s="2">
        <v>9</v>
      </c>
      <c r="C11" s="2">
        <v>1751</v>
      </c>
      <c r="D11" s="2">
        <v>1537</v>
      </c>
      <c r="E11" s="2">
        <v>28</v>
      </c>
      <c r="F11" s="2">
        <v>1607</v>
      </c>
      <c r="G11" s="2">
        <v>569</v>
      </c>
      <c r="H11" s="2">
        <v>2027</v>
      </c>
      <c r="I11" s="2">
        <v>1</v>
      </c>
      <c r="J11" s="2">
        <v>0</v>
      </c>
      <c r="K11" s="14">
        <f t="shared" si="0"/>
        <v>0.004861111111111149</v>
      </c>
    </row>
    <row r="12" spans="1:11" ht="15.75">
      <c r="A12" s="1">
        <v>0.4458333333333333</v>
      </c>
      <c r="B12" s="2">
        <v>10</v>
      </c>
      <c r="C12" s="2">
        <v>1554</v>
      </c>
      <c r="D12" s="2">
        <v>1796</v>
      </c>
      <c r="E12" s="2">
        <v>417</v>
      </c>
      <c r="F12" s="2">
        <v>545</v>
      </c>
      <c r="G12" s="2">
        <v>353</v>
      </c>
      <c r="H12" s="2">
        <v>1808</v>
      </c>
      <c r="I12" s="2">
        <v>3</v>
      </c>
      <c r="J12" s="2">
        <v>4</v>
      </c>
      <c r="K12" s="14">
        <f t="shared" si="0"/>
        <v>0.00694444444444442</v>
      </c>
    </row>
    <row r="13" spans="1:11" ht="15.75">
      <c r="A13" s="1">
        <v>0.4513888888888889</v>
      </c>
      <c r="B13" s="2">
        <v>11</v>
      </c>
      <c r="C13" s="2">
        <v>1626</v>
      </c>
      <c r="D13" s="2">
        <v>270</v>
      </c>
      <c r="E13" s="2">
        <v>2875</v>
      </c>
      <c r="F13" s="2">
        <v>870</v>
      </c>
      <c r="G13" s="2">
        <v>2347</v>
      </c>
      <c r="H13" s="2">
        <v>1803</v>
      </c>
      <c r="I13" s="2">
        <v>4</v>
      </c>
      <c r="J13" s="2">
        <v>1</v>
      </c>
      <c r="K13" s="14">
        <f t="shared" si="0"/>
        <v>0.005555555555555591</v>
      </c>
    </row>
    <row r="14" spans="1:11" ht="15.75">
      <c r="A14" s="1">
        <v>0.4548611111111111</v>
      </c>
      <c r="B14" s="2">
        <v>12</v>
      </c>
      <c r="C14" s="2">
        <v>871</v>
      </c>
      <c r="D14" s="2">
        <v>514</v>
      </c>
      <c r="E14" s="2">
        <v>271</v>
      </c>
      <c r="F14" s="2">
        <v>287</v>
      </c>
      <c r="G14" s="2">
        <v>3171</v>
      </c>
      <c r="H14" s="2">
        <v>2641</v>
      </c>
      <c r="I14" s="2">
        <v>9</v>
      </c>
      <c r="J14" s="2">
        <v>0</v>
      </c>
      <c r="K14" s="14">
        <f t="shared" si="0"/>
        <v>0.00347222222222221</v>
      </c>
    </row>
    <row r="15" spans="1:11" ht="15.75">
      <c r="A15" s="1">
        <v>0.4597222222222222</v>
      </c>
      <c r="B15" s="2">
        <v>13</v>
      </c>
      <c r="C15" s="2">
        <v>2869</v>
      </c>
      <c r="D15" s="2">
        <v>369</v>
      </c>
      <c r="E15" s="2">
        <v>329</v>
      </c>
      <c r="F15" s="2">
        <v>527</v>
      </c>
      <c r="G15" s="2">
        <v>2161</v>
      </c>
      <c r="H15" s="2">
        <v>358</v>
      </c>
      <c r="I15" s="2">
        <v>4</v>
      </c>
      <c r="J15" s="2">
        <v>6</v>
      </c>
      <c r="K15" s="14">
        <f t="shared" si="0"/>
        <v>0.004861111111111094</v>
      </c>
    </row>
    <row r="16" spans="1:11" ht="15.75">
      <c r="A16" s="1">
        <v>0.46388888888888885</v>
      </c>
      <c r="B16" s="2">
        <v>14</v>
      </c>
      <c r="C16" s="2">
        <v>1468</v>
      </c>
      <c r="D16" s="2">
        <v>263</v>
      </c>
      <c r="E16" s="2">
        <v>352</v>
      </c>
      <c r="F16" s="2">
        <v>522</v>
      </c>
      <c r="G16" s="2">
        <v>2785</v>
      </c>
      <c r="H16" s="2">
        <v>884</v>
      </c>
      <c r="I16" s="2">
        <v>3</v>
      </c>
      <c r="J16" s="2">
        <v>1</v>
      </c>
      <c r="K16" s="14">
        <f t="shared" si="0"/>
        <v>0.004166666666666652</v>
      </c>
    </row>
    <row r="17" spans="1:11" ht="15.75">
      <c r="A17" s="1">
        <v>0.4694444444444445</v>
      </c>
      <c r="B17" s="2">
        <v>15</v>
      </c>
      <c r="C17" s="2">
        <v>1601</v>
      </c>
      <c r="D17" s="2">
        <v>2638</v>
      </c>
      <c r="E17" s="2">
        <v>2872</v>
      </c>
      <c r="F17" s="2">
        <v>1606</v>
      </c>
      <c r="G17" s="2">
        <v>3137</v>
      </c>
      <c r="H17" s="2">
        <v>1546</v>
      </c>
      <c r="I17" s="2">
        <v>0</v>
      </c>
      <c r="J17" s="2">
        <v>3</v>
      </c>
      <c r="K17" s="14">
        <f t="shared" si="0"/>
        <v>0.005555555555555647</v>
      </c>
    </row>
    <row r="18" spans="1:11" ht="15.75">
      <c r="A18" s="1">
        <v>0.47430555555555554</v>
      </c>
      <c r="B18" s="2">
        <v>16</v>
      </c>
      <c r="C18" s="2">
        <v>2487</v>
      </c>
      <c r="D18" s="2">
        <v>1203</v>
      </c>
      <c r="E18" s="2">
        <v>2849</v>
      </c>
      <c r="F18" s="2">
        <v>810</v>
      </c>
      <c r="G18" s="2">
        <v>564</v>
      </c>
      <c r="H18" s="2">
        <v>533</v>
      </c>
      <c r="I18" s="2">
        <v>1</v>
      </c>
      <c r="J18" s="2">
        <v>0</v>
      </c>
      <c r="K18" s="14">
        <f t="shared" si="0"/>
        <v>0.004861111111111038</v>
      </c>
    </row>
    <row r="19" spans="1:11" ht="15.75">
      <c r="A19" s="1">
        <v>0.48541666666666666</v>
      </c>
      <c r="B19" s="2">
        <v>17</v>
      </c>
      <c r="C19" s="2">
        <v>369</v>
      </c>
      <c r="D19" s="2">
        <v>271</v>
      </c>
      <c r="E19" s="2">
        <v>353</v>
      </c>
      <c r="F19" s="2">
        <v>329</v>
      </c>
      <c r="G19" s="2">
        <v>545</v>
      </c>
      <c r="H19" s="2">
        <v>2347</v>
      </c>
      <c r="I19" s="2">
        <v>8</v>
      </c>
      <c r="J19" s="2">
        <v>1</v>
      </c>
      <c r="K19" s="14">
        <f t="shared" si="0"/>
        <v>0.011111111111111127</v>
      </c>
    </row>
    <row r="20" spans="1:11" ht="15.75">
      <c r="A20" s="1">
        <v>0.4895833333333333</v>
      </c>
      <c r="B20" s="2">
        <v>18</v>
      </c>
      <c r="C20" s="2">
        <v>569</v>
      </c>
      <c r="D20" s="2">
        <v>527</v>
      </c>
      <c r="E20" s="2">
        <v>1554</v>
      </c>
      <c r="F20" s="2">
        <v>263</v>
      </c>
      <c r="G20" s="2">
        <v>514</v>
      </c>
      <c r="H20" s="2">
        <v>2875</v>
      </c>
      <c r="I20" s="2">
        <v>3</v>
      </c>
      <c r="J20" s="2">
        <v>0</v>
      </c>
      <c r="K20" s="14">
        <f t="shared" si="0"/>
        <v>0.004166666666666652</v>
      </c>
    </row>
    <row r="21" spans="1:11" ht="15.75">
      <c r="A21" s="1">
        <v>0.49375</v>
      </c>
      <c r="B21" s="2">
        <v>19</v>
      </c>
      <c r="C21" s="2">
        <v>1803</v>
      </c>
      <c r="D21" s="2">
        <v>1751</v>
      </c>
      <c r="E21" s="2">
        <v>2785</v>
      </c>
      <c r="F21" s="2">
        <v>1546</v>
      </c>
      <c r="G21" s="2">
        <v>1808</v>
      </c>
      <c r="H21" s="2">
        <v>2027</v>
      </c>
      <c r="I21" s="2">
        <v>4</v>
      </c>
      <c r="J21" s="2">
        <v>0</v>
      </c>
      <c r="K21" s="14">
        <f t="shared" si="0"/>
        <v>0.004166666666666707</v>
      </c>
    </row>
    <row r="22" spans="1:11" ht="15.75">
      <c r="A22" s="1">
        <v>0.4986111111111111</v>
      </c>
      <c r="B22" s="2">
        <v>20</v>
      </c>
      <c r="C22" s="2">
        <v>1796</v>
      </c>
      <c r="D22" s="2">
        <v>352</v>
      </c>
      <c r="E22" s="2">
        <v>358</v>
      </c>
      <c r="F22" s="2">
        <v>1203</v>
      </c>
      <c r="G22" s="2">
        <v>28</v>
      </c>
      <c r="H22" s="2">
        <v>1626</v>
      </c>
      <c r="I22" s="2">
        <v>2</v>
      </c>
      <c r="J22" s="2">
        <v>1</v>
      </c>
      <c r="K22" s="14">
        <f t="shared" si="0"/>
        <v>0.004861111111111094</v>
      </c>
    </row>
    <row r="23" spans="1:11" ht="15.75">
      <c r="A23" s="1">
        <v>0.5034722222222222</v>
      </c>
      <c r="B23" s="2">
        <v>21</v>
      </c>
      <c r="C23" s="2">
        <v>810</v>
      </c>
      <c r="D23" s="2">
        <v>417</v>
      </c>
      <c r="E23" s="2">
        <v>3137</v>
      </c>
      <c r="F23" s="2">
        <v>1537</v>
      </c>
      <c r="G23" s="2">
        <v>1607</v>
      </c>
      <c r="H23" s="2">
        <v>884</v>
      </c>
      <c r="I23" s="2">
        <v>1</v>
      </c>
      <c r="J23" s="2">
        <v>0</v>
      </c>
      <c r="K23" s="14">
        <f t="shared" si="0"/>
        <v>0.004861111111111094</v>
      </c>
    </row>
    <row r="24" spans="1:11" ht="15.75">
      <c r="A24" s="1">
        <v>0.5090277777777777</v>
      </c>
      <c r="B24" s="2">
        <v>22</v>
      </c>
      <c r="C24" s="2">
        <v>2638</v>
      </c>
      <c r="D24" s="2">
        <v>522</v>
      </c>
      <c r="E24" s="2">
        <v>2869</v>
      </c>
      <c r="F24" s="2">
        <v>870</v>
      </c>
      <c r="G24" s="2">
        <v>287</v>
      </c>
      <c r="H24" s="2">
        <v>1601</v>
      </c>
      <c r="I24" s="2">
        <v>3</v>
      </c>
      <c r="J24" s="2">
        <v>2</v>
      </c>
      <c r="K24" s="14">
        <f t="shared" si="0"/>
        <v>0.005555555555555536</v>
      </c>
    </row>
    <row r="25" spans="1:11" ht="15.75">
      <c r="A25" s="1">
        <v>0.5131944444444444</v>
      </c>
      <c r="B25" s="2">
        <v>23</v>
      </c>
      <c r="C25" s="2">
        <v>2641</v>
      </c>
      <c r="D25" s="2">
        <v>564</v>
      </c>
      <c r="E25" s="2">
        <v>2161</v>
      </c>
      <c r="F25" s="2">
        <v>2849</v>
      </c>
      <c r="G25" s="2">
        <v>270</v>
      </c>
      <c r="H25" s="2">
        <v>2872</v>
      </c>
      <c r="I25" s="2">
        <v>0</v>
      </c>
      <c r="J25" s="2">
        <v>4</v>
      </c>
      <c r="K25" s="14">
        <f t="shared" si="0"/>
        <v>0.004166666666666652</v>
      </c>
    </row>
    <row r="26" spans="1:11" ht="15.75">
      <c r="A26" s="1">
        <v>0.5180555555555556</v>
      </c>
      <c r="B26" s="2">
        <v>24</v>
      </c>
      <c r="C26" s="2">
        <v>3171</v>
      </c>
      <c r="D26" s="2">
        <v>1468</v>
      </c>
      <c r="E26" s="2">
        <v>871</v>
      </c>
      <c r="F26" s="2">
        <v>533</v>
      </c>
      <c r="G26" s="2">
        <v>2487</v>
      </c>
      <c r="H26" s="2">
        <v>1606</v>
      </c>
      <c r="I26" s="2">
        <v>0</v>
      </c>
      <c r="J26" s="2">
        <v>0</v>
      </c>
      <c r="K26" s="14">
        <f t="shared" si="0"/>
        <v>0.004861111111111205</v>
      </c>
    </row>
    <row r="27" spans="1:12" ht="15.75">
      <c r="A27" s="1">
        <v>0.5236111111111111</v>
      </c>
      <c r="B27" s="2">
        <v>25</v>
      </c>
      <c r="C27" s="2">
        <v>2875</v>
      </c>
      <c r="D27" s="2">
        <v>353</v>
      </c>
      <c r="E27" s="2">
        <v>28</v>
      </c>
      <c r="F27" s="2">
        <v>514</v>
      </c>
      <c r="G27" s="2">
        <v>369</v>
      </c>
      <c r="H27" s="2">
        <v>1751</v>
      </c>
      <c r="I27" s="2">
        <v>0</v>
      </c>
      <c r="J27" s="2">
        <v>6</v>
      </c>
      <c r="K27" s="14">
        <f t="shared" si="0"/>
        <v>0.005555555555555536</v>
      </c>
      <c r="L27" s="14">
        <f>(SUM(K3:K27))/24</f>
        <v>0.005237268518518519</v>
      </c>
    </row>
    <row r="28" spans="1:12" ht="15.75">
      <c r="A28" s="1">
        <v>0.5506944444444445</v>
      </c>
      <c r="B28" s="2">
        <v>26</v>
      </c>
      <c r="C28" s="2">
        <v>1607</v>
      </c>
      <c r="D28" s="2">
        <v>2785</v>
      </c>
      <c r="E28" s="2">
        <v>2638</v>
      </c>
      <c r="F28" s="2">
        <v>1203</v>
      </c>
      <c r="G28" s="2">
        <v>263</v>
      </c>
      <c r="H28" s="2">
        <v>271</v>
      </c>
      <c r="I28" s="2">
        <v>1</v>
      </c>
      <c r="J28" s="2">
        <v>13</v>
      </c>
      <c r="K28" s="14"/>
      <c r="L28" t="s">
        <v>46</v>
      </c>
    </row>
    <row r="29" spans="1:11" ht="15.75">
      <c r="A29" s="1">
        <v>0.55625</v>
      </c>
      <c r="B29" s="2">
        <v>27</v>
      </c>
      <c r="C29" s="2">
        <v>810</v>
      </c>
      <c r="D29" s="2">
        <v>522</v>
      </c>
      <c r="E29" s="2">
        <v>1626</v>
      </c>
      <c r="F29" s="2">
        <v>2161</v>
      </c>
      <c r="G29" s="2">
        <v>3137</v>
      </c>
      <c r="H29" s="2">
        <v>1554</v>
      </c>
      <c r="I29" s="2">
        <v>4</v>
      </c>
      <c r="J29" s="2">
        <v>0</v>
      </c>
      <c r="K29" s="14">
        <f t="shared" si="0"/>
        <v>0.005555555555555536</v>
      </c>
    </row>
    <row r="30" spans="1:11" ht="15.75">
      <c r="A30" s="1">
        <v>0.5625</v>
      </c>
      <c r="B30" s="2">
        <v>28</v>
      </c>
      <c r="C30" s="2">
        <v>1537</v>
      </c>
      <c r="D30" s="2">
        <v>2872</v>
      </c>
      <c r="E30" s="2">
        <v>1803</v>
      </c>
      <c r="F30" s="2">
        <v>527</v>
      </c>
      <c r="G30" s="2">
        <v>1796</v>
      </c>
      <c r="H30" s="2">
        <v>1601</v>
      </c>
      <c r="I30" s="2">
        <v>3</v>
      </c>
      <c r="J30" s="2">
        <v>4</v>
      </c>
      <c r="K30" s="14">
        <f t="shared" si="0"/>
        <v>0.006249999999999978</v>
      </c>
    </row>
    <row r="31" spans="1:11" ht="15.75">
      <c r="A31" s="1">
        <v>0.5652777777777778</v>
      </c>
      <c r="B31" s="2">
        <v>29</v>
      </c>
      <c r="C31" s="2">
        <v>2027</v>
      </c>
      <c r="D31" s="2">
        <v>3171</v>
      </c>
      <c r="E31" s="2">
        <v>2849</v>
      </c>
      <c r="F31" s="2">
        <v>2347</v>
      </c>
      <c r="G31" s="2">
        <v>2869</v>
      </c>
      <c r="H31" s="2">
        <v>1808</v>
      </c>
      <c r="I31" s="2">
        <v>6</v>
      </c>
      <c r="J31" s="2">
        <v>0</v>
      </c>
      <c r="K31" s="14">
        <f t="shared" si="0"/>
        <v>0.002777777777777768</v>
      </c>
    </row>
    <row r="32" spans="1:11" ht="15.75">
      <c r="A32" s="1">
        <v>0.5694444444444444</v>
      </c>
      <c r="B32" s="2">
        <v>30</v>
      </c>
      <c r="C32" s="2">
        <v>287</v>
      </c>
      <c r="D32" s="2">
        <v>1606</v>
      </c>
      <c r="E32" s="2">
        <v>545</v>
      </c>
      <c r="F32" s="2">
        <v>352</v>
      </c>
      <c r="G32" s="2">
        <v>270</v>
      </c>
      <c r="H32" s="2">
        <v>2487</v>
      </c>
      <c r="I32" s="2">
        <v>6</v>
      </c>
      <c r="J32" s="2">
        <v>0</v>
      </c>
      <c r="K32" s="14">
        <f t="shared" si="0"/>
        <v>0.004166666666666652</v>
      </c>
    </row>
    <row r="33" spans="1:11" ht="15.75">
      <c r="A33" s="1">
        <v>0.5736111111111112</v>
      </c>
      <c r="B33" s="2">
        <v>31</v>
      </c>
      <c r="C33" s="2">
        <v>329</v>
      </c>
      <c r="D33" s="2">
        <v>884</v>
      </c>
      <c r="E33" s="2">
        <v>564</v>
      </c>
      <c r="F33" s="2">
        <v>871</v>
      </c>
      <c r="G33" s="2">
        <v>569</v>
      </c>
      <c r="H33" s="2">
        <v>1546</v>
      </c>
      <c r="I33" s="2">
        <v>4</v>
      </c>
      <c r="J33" s="2">
        <v>1</v>
      </c>
      <c r="K33" s="14">
        <f t="shared" si="0"/>
        <v>0.004166666666666763</v>
      </c>
    </row>
    <row r="34" spans="1:11" ht="15.75">
      <c r="A34" s="1">
        <v>0.5777777777777778</v>
      </c>
      <c r="B34" s="2">
        <v>32</v>
      </c>
      <c r="C34" s="2">
        <v>1468</v>
      </c>
      <c r="D34" s="2">
        <v>2641</v>
      </c>
      <c r="E34" s="2">
        <v>870</v>
      </c>
      <c r="F34" s="2">
        <v>533</v>
      </c>
      <c r="G34" s="2">
        <v>358</v>
      </c>
      <c r="H34" s="2">
        <v>417</v>
      </c>
      <c r="I34" s="2">
        <v>6</v>
      </c>
      <c r="J34" s="2">
        <v>2</v>
      </c>
      <c r="K34" s="14">
        <f t="shared" si="0"/>
        <v>0.004166666666666652</v>
      </c>
    </row>
    <row r="35" spans="1:11" ht="15.75">
      <c r="A35" s="1">
        <v>0.5819444444444445</v>
      </c>
      <c r="B35" s="2">
        <v>33</v>
      </c>
      <c r="C35" s="2">
        <v>1203</v>
      </c>
      <c r="D35" s="2">
        <v>2027</v>
      </c>
      <c r="E35" s="2">
        <v>527</v>
      </c>
      <c r="F35" s="2">
        <v>3137</v>
      </c>
      <c r="G35" s="2">
        <v>2849</v>
      </c>
      <c r="H35" s="2">
        <v>369</v>
      </c>
      <c r="I35" s="2">
        <v>2</v>
      </c>
      <c r="J35" s="2">
        <v>5</v>
      </c>
      <c r="K35" s="14">
        <f t="shared" si="0"/>
        <v>0.004166666666666652</v>
      </c>
    </row>
    <row r="36" spans="1:11" ht="15.75">
      <c r="A36" s="1">
        <v>0.5861111111111111</v>
      </c>
      <c r="B36" s="2">
        <v>34</v>
      </c>
      <c r="C36" s="2">
        <v>2161</v>
      </c>
      <c r="D36" s="2">
        <v>810</v>
      </c>
      <c r="E36" s="2">
        <v>287</v>
      </c>
      <c r="F36" s="2">
        <v>2638</v>
      </c>
      <c r="G36" s="2">
        <v>263</v>
      </c>
      <c r="H36" s="2">
        <v>545</v>
      </c>
      <c r="I36" s="2">
        <v>3</v>
      </c>
      <c r="J36" s="2">
        <v>5</v>
      </c>
      <c r="K36" s="14">
        <f t="shared" si="0"/>
        <v>0.004166666666666652</v>
      </c>
    </row>
    <row r="37" spans="1:11" ht="15.75">
      <c r="A37" s="1">
        <v>0.5902777777777778</v>
      </c>
      <c r="B37" s="2">
        <v>35</v>
      </c>
      <c r="C37" s="2">
        <v>1537</v>
      </c>
      <c r="D37" s="2">
        <v>270</v>
      </c>
      <c r="E37" s="2">
        <v>3171</v>
      </c>
      <c r="F37" s="2">
        <v>2875</v>
      </c>
      <c r="G37" s="2">
        <v>1546</v>
      </c>
      <c r="H37" s="2">
        <v>522</v>
      </c>
      <c r="I37" s="2">
        <v>2</v>
      </c>
      <c r="J37" s="2">
        <v>5</v>
      </c>
      <c r="K37" s="14">
        <f t="shared" si="0"/>
        <v>0.004166666666666652</v>
      </c>
    </row>
    <row r="38" spans="1:11" ht="15.75">
      <c r="A38" s="1">
        <v>0.5944444444444444</v>
      </c>
      <c r="B38" s="2">
        <v>36</v>
      </c>
      <c r="C38" s="2">
        <v>271</v>
      </c>
      <c r="D38" s="2">
        <v>1808</v>
      </c>
      <c r="E38" s="2">
        <v>417</v>
      </c>
      <c r="F38" s="2">
        <v>28</v>
      </c>
      <c r="G38" s="2">
        <v>2869</v>
      </c>
      <c r="H38" s="2">
        <v>1601</v>
      </c>
      <c r="I38" s="2">
        <v>4</v>
      </c>
      <c r="J38" s="2">
        <v>0</v>
      </c>
      <c r="K38" s="14">
        <f t="shared" si="0"/>
        <v>0.004166666666666652</v>
      </c>
    </row>
    <row r="39" spans="1:11" ht="15.75">
      <c r="A39" s="1">
        <v>0.5993055555555555</v>
      </c>
      <c r="B39" s="2">
        <v>37</v>
      </c>
      <c r="C39" s="2">
        <v>870</v>
      </c>
      <c r="D39" s="2">
        <v>2487</v>
      </c>
      <c r="E39" s="2">
        <v>564</v>
      </c>
      <c r="F39" s="2">
        <v>1796</v>
      </c>
      <c r="G39" s="2">
        <v>1607</v>
      </c>
      <c r="H39" s="2">
        <v>1751</v>
      </c>
      <c r="I39" s="2">
        <v>8</v>
      </c>
      <c r="J39" s="2">
        <v>2</v>
      </c>
      <c r="K39" s="14">
        <f t="shared" si="0"/>
        <v>0.004861111111111094</v>
      </c>
    </row>
    <row r="40" spans="1:11" ht="15.75">
      <c r="A40" s="1">
        <v>0.6055555555555555</v>
      </c>
      <c r="B40" s="2">
        <v>38</v>
      </c>
      <c r="C40" s="2">
        <v>884</v>
      </c>
      <c r="D40" s="2">
        <v>358</v>
      </c>
      <c r="E40" s="2">
        <v>1803</v>
      </c>
      <c r="F40" s="2">
        <v>2785</v>
      </c>
      <c r="G40" s="2">
        <v>353</v>
      </c>
      <c r="H40" s="2">
        <v>871</v>
      </c>
      <c r="I40" s="2">
        <v>8</v>
      </c>
      <c r="J40" s="2">
        <v>0</v>
      </c>
      <c r="K40" s="14">
        <f t="shared" si="0"/>
        <v>0.006249999999999978</v>
      </c>
    </row>
    <row r="41" spans="1:11" ht="15.75">
      <c r="A41" s="1">
        <v>0.6090277777777778</v>
      </c>
      <c r="B41" s="2">
        <v>39</v>
      </c>
      <c r="C41" s="2">
        <v>1554</v>
      </c>
      <c r="D41" s="2">
        <v>2641</v>
      </c>
      <c r="E41" s="2">
        <v>329</v>
      </c>
      <c r="F41" s="2">
        <v>352</v>
      </c>
      <c r="G41" s="2">
        <v>2347</v>
      </c>
      <c r="H41" s="2">
        <v>1606</v>
      </c>
      <c r="I41" s="2">
        <v>0</v>
      </c>
      <c r="J41" s="2">
        <v>3</v>
      </c>
      <c r="K41" s="14">
        <f t="shared" si="0"/>
        <v>0.003472222222222321</v>
      </c>
    </row>
    <row r="42" spans="1:11" ht="15.75">
      <c r="A42" s="1">
        <v>0.6131944444444445</v>
      </c>
      <c r="B42" s="2">
        <v>40</v>
      </c>
      <c r="C42" s="2">
        <v>514</v>
      </c>
      <c r="D42" s="2">
        <v>533</v>
      </c>
      <c r="E42" s="2">
        <v>1626</v>
      </c>
      <c r="F42" s="2">
        <v>1468</v>
      </c>
      <c r="G42" s="2">
        <v>569</v>
      </c>
      <c r="H42" s="2">
        <v>2872</v>
      </c>
      <c r="I42" s="2">
        <v>6</v>
      </c>
      <c r="J42" s="2">
        <v>4</v>
      </c>
      <c r="K42" s="14">
        <f t="shared" si="0"/>
        <v>0.004166666666666652</v>
      </c>
    </row>
    <row r="43" spans="1:11" ht="15.75">
      <c r="A43" s="1">
        <v>0.6180555555555556</v>
      </c>
      <c r="B43" s="2">
        <v>41</v>
      </c>
      <c r="C43" s="2">
        <v>1751</v>
      </c>
      <c r="D43" s="2">
        <v>1203</v>
      </c>
      <c r="E43" s="2">
        <v>564</v>
      </c>
      <c r="F43" s="2">
        <v>1537</v>
      </c>
      <c r="G43" s="2">
        <v>287</v>
      </c>
      <c r="H43" s="2">
        <v>2869</v>
      </c>
      <c r="I43" s="2">
        <v>3</v>
      </c>
      <c r="J43" s="2">
        <v>3</v>
      </c>
      <c r="K43" s="14">
        <f t="shared" si="0"/>
        <v>0.004861111111111094</v>
      </c>
    </row>
    <row r="44" spans="1:11" ht="15.75">
      <c r="A44" s="1">
        <v>0.6229166666666667</v>
      </c>
      <c r="B44" s="2">
        <v>42</v>
      </c>
      <c r="C44" s="2">
        <v>2161</v>
      </c>
      <c r="D44" s="2">
        <v>1601</v>
      </c>
      <c r="E44" s="2">
        <v>1546</v>
      </c>
      <c r="F44" s="2">
        <v>3171</v>
      </c>
      <c r="G44" s="2">
        <v>1607</v>
      </c>
      <c r="H44" s="2">
        <v>28</v>
      </c>
      <c r="I44" s="2">
        <v>1</v>
      </c>
      <c r="J44" s="2">
        <v>3</v>
      </c>
      <c r="K44" s="14">
        <f t="shared" si="0"/>
        <v>0.004861111111111094</v>
      </c>
    </row>
    <row r="45" spans="1:11" ht="15.75">
      <c r="A45" s="1">
        <v>0.6263888888888889</v>
      </c>
      <c r="B45" s="2">
        <v>43</v>
      </c>
      <c r="C45" s="2">
        <v>2487</v>
      </c>
      <c r="D45" s="2">
        <v>263</v>
      </c>
      <c r="E45" s="2">
        <v>1808</v>
      </c>
      <c r="F45" s="2">
        <v>270</v>
      </c>
      <c r="G45" s="2">
        <v>358</v>
      </c>
      <c r="H45" s="2">
        <v>2347</v>
      </c>
      <c r="I45" s="2">
        <v>2</v>
      </c>
      <c r="J45" s="2">
        <v>3</v>
      </c>
      <c r="K45" s="14">
        <f t="shared" si="0"/>
        <v>0.00347222222222221</v>
      </c>
    </row>
    <row r="46" spans="1:11" ht="15.75">
      <c r="A46" s="1">
        <v>0.6298611111111111</v>
      </c>
      <c r="B46" s="2">
        <v>44</v>
      </c>
      <c r="C46" s="2">
        <v>1626</v>
      </c>
      <c r="D46" s="2">
        <v>1606</v>
      </c>
      <c r="E46" s="2">
        <v>884</v>
      </c>
      <c r="F46" s="2">
        <v>527</v>
      </c>
      <c r="G46" s="2">
        <v>522</v>
      </c>
      <c r="H46" s="2">
        <v>369</v>
      </c>
      <c r="I46" s="2">
        <v>4</v>
      </c>
      <c r="J46" s="2">
        <v>2</v>
      </c>
      <c r="K46" s="14">
        <f t="shared" si="0"/>
        <v>0.00347222222222221</v>
      </c>
    </row>
    <row r="47" spans="1:11" ht="15.75">
      <c r="A47" s="1">
        <v>0.6340277777777777</v>
      </c>
      <c r="B47" s="2">
        <v>45</v>
      </c>
      <c r="C47" s="2">
        <v>533</v>
      </c>
      <c r="D47" s="2">
        <v>2875</v>
      </c>
      <c r="E47" s="2">
        <v>871</v>
      </c>
      <c r="F47" s="2">
        <v>2638</v>
      </c>
      <c r="G47" s="2">
        <v>417</v>
      </c>
      <c r="H47" s="2">
        <v>353</v>
      </c>
      <c r="I47" s="2">
        <v>0</v>
      </c>
      <c r="J47" s="2">
        <v>0</v>
      </c>
      <c r="K47" s="14">
        <f t="shared" si="0"/>
        <v>0.004166666666666652</v>
      </c>
    </row>
    <row r="48" spans="1:11" ht="15.75">
      <c r="A48" s="1">
        <v>0.6395833333333333</v>
      </c>
      <c r="B48" s="2">
        <v>46</v>
      </c>
      <c r="C48" s="2">
        <v>3137</v>
      </c>
      <c r="D48" s="2">
        <v>352</v>
      </c>
      <c r="E48" s="2">
        <v>329</v>
      </c>
      <c r="F48" s="2">
        <v>1468</v>
      </c>
      <c r="G48" s="2">
        <v>514</v>
      </c>
      <c r="H48" s="2">
        <v>1803</v>
      </c>
      <c r="I48" s="2">
        <v>0</v>
      </c>
      <c r="J48" s="2">
        <v>3</v>
      </c>
      <c r="K48" s="14">
        <f t="shared" si="0"/>
        <v>0.005555555555555536</v>
      </c>
    </row>
    <row r="49" spans="1:11" ht="15.75">
      <c r="A49" s="1">
        <v>0.64375</v>
      </c>
      <c r="B49" s="2">
        <v>47</v>
      </c>
      <c r="C49" s="2">
        <v>2785</v>
      </c>
      <c r="D49" s="2">
        <v>569</v>
      </c>
      <c r="E49" s="2">
        <v>870</v>
      </c>
      <c r="F49" s="2">
        <v>1554</v>
      </c>
      <c r="G49" s="2">
        <v>545</v>
      </c>
      <c r="H49" s="2">
        <v>2872</v>
      </c>
      <c r="I49" s="2">
        <v>0</v>
      </c>
      <c r="J49" s="2">
        <v>3</v>
      </c>
      <c r="K49" s="14">
        <f t="shared" si="0"/>
        <v>0.004166666666666763</v>
      </c>
    </row>
    <row r="50" spans="1:11" ht="15.75">
      <c r="A50" s="1">
        <v>0.6486111111111111</v>
      </c>
      <c r="B50" s="2">
        <v>48</v>
      </c>
      <c r="C50" s="2">
        <v>2849</v>
      </c>
      <c r="D50" s="2">
        <v>810</v>
      </c>
      <c r="E50" s="2">
        <v>2641</v>
      </c>
      <c r="F50" s="2">
        <v>1796</v>
      </c>
      <c r="G50" s="2">
        <v>2027</v>
      </c>
      <c r="H50" s="2">
        <v>271</v>
      </c>
      <c r="I50" s="2">
        <v>2</v>
      </c>
      <c r="J50" s="2">
        <v>3</v>
      </c>
      <c r="K50" s="14">
        <f t="shared" si="0"/>
        <v>0.004861111111111094</v>
      </c>
    </row>
    <row r="51" spans="1:11" ht="15.75">
      <c r="A51" s="1">
        <v>0.6527777777777778</v>
      </c>
      <c r="B51" s="2">
        <v>49</v>
      </c>
      <c r="C51" s="2">
        <v>1203</v>
      </c>
      <c r="D51" s="2">
        <v>1546</v>
      </c>
      <c r="E51" s="2">
        <v>2638</v>
      </c>
      <c r="F51" s="2">
        <v>871</v>
      </c>
      <c r="G51" s="2">
        <v>1626</v>
      </c>
      <c r="H51" s="2">
        <v>1808</v>
      </c>
      <c r="I51" s="2">
        <v>5</v>
      </c>
      <c r="J51" s="2">
        <v>3</v>
      </c>
      <c r="K51" s="14">
        <f t="shared" si="0"/>
        <v>0.004166666666666652</v>
      </c>
    </row>
    <row r="52" spans="1:11" ht="15.75">
      <c r="A52" s="1">
        <v>0.65625</v>
      </c>
      <c r="B52" s="2">
        <v>50</v>
      </c>
      <c r="C52" s="2">
        <v>263</v>
      </c>
      <c r="D52" s="2">
        <v>287</v>
      </c>
      <c r="E52" s="2">
        <v>329</v>
      </c>
      <c r="F52" s="2">
        <v>417</v>
      </c>
      <c r="G52" s="2">
        <v>3171</v>
      </c>
      <c r="H52" s="2">
        <v>2875</v>
      </c>
      <c r="I52" s="2">
        <v>5</v>
      </c>
      <c r="J52" s="2">
        <v>1</v>
      </c>
      <c r="K52" s="14">
        <f t="shared" si="0"/>
        <v>0.00347222222222221</v>
      </c>
    </row>
    <row r="53" spans="1:11" ht="15.75">
      <c r="A53" s="1">
        <v>0.6604166666666667</v>
      </c>
      <c r="B53" s="2">
        <v>51</v>
      </c>
      <c r="C53" s="2">
        <v>870</v>
      </c>
      <c r="D53" s="2">
        <v>514</v>
      </c>
      <c r="E53" s="2">
        <v>28</v>
      </c>
      <c r="F53" s="2">
        <v>1606</v>
      </c>
      <c r="G53" s="2">
        <v>564</v>
      </c>
      <c r="H53" s="2">
        <v>2785</v>
      </c>
      <c r="I53" s="2">
        <v>12</v>
      </c>
      <c r="J53" s="2">
        <v>4</v>
      </c>
      <c r="K53" s="14">
        <f t="shared" si="0"/>
        <v>0.004166666666666652</v>
      </c>
    </row>
    <row r="54" spans="1:11" ht="15.75">
      <c r="A54" s="1">
        <v>0.6652777777777777</v>
      </c>
      <c r="B54" s="2">
        <v>52</v>
      </c>
      <c r="C54" s="2">
        <v>353</v>
      </c>
      <c r="D54" s="2">
        <v>527</v>
      </c>
      <c r="E54" s="2">
        <v>352</v>
      </c>
      <c r="F54" s="2">
        <v>810</v>
      </c>
      <c r="G54" s="2">
        <v>270</v>
      </c>
      <c r="H54" s="2">
        <v>2027</v>
      </c>
      <c r="I54" s="2">
        <v>2</v>
      </c>
      <c r="J54" s="2">
        <v>1</v>
      </c>
      <c r="K54" s="14">
        <f t="shared" si="0"/>
        <v>0.004861111111111094</v>
      </c>
    </row>
    <row r="55" spans="1:11" ht="15.75">
      <c r="A55" s="1">
        <v>0.6694444444444444</v>
      </c>
      <c r="B55" s="2">
        <v>53</v>
      </c>
      <c r="C55" s="2">
        <v>271</v>
      </c>
      <c r="D55" s="2">
        <v>1554</v>
      </c>
      <c r="E55" s="2">
        <v>2849</v>
      </c>
      <c r="F55" s="2">
        <v>1468</v>
      </c>
      <c r="G55" s="2">
        <v>1537</v>
      </c>
      <c r="H55" s="2">
        <v>358</v>
      </c>
      <c r="I55" s="2">
        <v>4</v>
      </c>
      <c r="J55" s="2">
        <v>3</v>
      </c>
      <c r="K55" s="14">
        <f t="shared" si="0"/>
        <v>0.004166666666666652</v>
      </c>
    </row>
    <row r="56" spans="1:11" ht="15.75">
      <c r="A56" s="1">
        <v>0.6729166666666666</v>
      </c>
      <c r="B56" s="2">
        <v>54</v>
      </c>
      <c r="C56" s="2">
        <v>2869</v>
      </c>
      <c r="D56" s="2">
        <v>545</v>
      </c>
      <c r="E56" s="2">
        <v>1803</v>
      </c>
      <c r="F56" s="2">
        <v>884</v>
      </c>
      <c r="G56" s="2">
        <v>2872</v>
      </c>
      <c r="H56" s="2">
        <v>2487</v>
      </c>
      <c r="I56" s="2">
        <v>5</v>
      </c>
      <c r="J56" s="2">
        <v>3</v>
      </c>
      <c r="K56" s="14">
        <f t="shared" si="0"/>
        <v>0.00347222222222221</v>
      </c>
    </row>
    <row r="57" spans="1:11" ht="15.75">
      <c r="A57" s="1">
        <v>0.6763888888888889</v>
      </c>
      <c r="B57" s="2">
        <v>55</v>
      </c>
      <c r="C57" s="2">
        <v>1607</v>
      </c>
      <c r="D57" s="2">
        <v>1601</v>
      </c>
      <c r="E57" s="2">
        <v>2641</v>
      </c>
      <c r="F57" s="2">
        <v>569</v>
      </c>
      <c r="G57" s="2">
        <v>369</v>
      </c>
      <c r="H57" s="2">
        <v>533</v>
      </c>
      <c r="I57" s="2">
        <v>1</v>
      </c>
      <c r="J57" s="2">
        <v>1</v>
      </c>
      <c r="K57" s="14">
        <f t="shared" si="0"/>
        <v>0.003472222222222321</v>
      </c>
    </row>
    <row r="58" spans="1:11" ht="15.75">
      <c r="A58" s="1">
        <v>0.6805555555555555</v>
      </c>
      <c r="B58" s="2">
        <v>56</v>
      </c>
      <c r="C58" s="2">
        <v>2161</v>
      </c>
      <c r="D58" s="2">
        <v>1751</v>
      </c>
      <c r="E58" s="2">
        <v>2347</v>
      </c>
      <c r="F58" s="2">
        <v>1796</v>
      </c>
      <c r="G58" s="2">
        <v>522</v>
      </c>
      <c r="H58" s="2">
        <v>3137</v>
      </c>
      <c r="I58" s="2">
        <v>0</v>
      </c>
      <c r="J58" s="2">
        <v>7</v>
      </c>
      <c r="K58" s="14">
        <f t="shared" si="0"/>
        <v>0.004166666666666541</v>
      </c>
    </row>
    <row r="59" spans="1:11" ht="15.75">
      <c r="A59" s="1">
        <v>0.6847222222222222</v>
      </c>
      <c r="B59" s="2">
        <v>57</v>
      </c>
      <c r="C59" s="2">
        <v>270</v>
      </c>
      <c r="D59" s="2">
        <v>329</v>
      </c>
      <c r="E59" s="2">
        <v>28</v>
      </c>
      <c r="F59" s="2">
        <v>1554</v>
      </c>
      <c r="G59" s="2">
        <v>870</v>
      </c>
      <c r="H59" s="2">
        <v>1203</v>
      </c>
      <c r="I59" s="2">
        <v>1</v>
      </c>
      <c r="J59" s="2">
        <v>7</v>
      </c>
      <c r="K59" s="14">
        <f t="shared" si="0"/>
        <v>0.004166666666666763</v>
      </c>
    </row>
    <row r="60" spans="1:11" ht="15.75">
      <c r="A60" s="1">
        <v>0.6881944444444444</v>
      </c>
      <c r="B60" s="2">
        <v>58</v>
      </c>
      <c r="C60" s="2">
        <v>1546</v>
      </c>
      <c r="D60" s="2">
        <v>3171</v>
      </c>
      <c r="E60" s="2">
        <v>545</v>
      </c>
      <c r="F60" s="2">
        <v>1626</v>
      </c>
      <c r="G60" s="2">
        <v>353</v>
      </c>
      <c r="H60" s="2">
        <v>2849</v>
      </c>
      <c r="I60" s="2">
        <v>0</v>
      </c>
      <c r="J60" s="2">
        <v>7</v>
      </c>
      <c r="K60" s="14">
        <f t="shared" si="0"/>
        <v>0.00347222222222221</v>
      </c>
    </row>
    <row r="61" spans="1:11" ht="15.75">
      <c r="A61" s="1">
        <v>0.6916666666666668</v>
      </c>
      <c r="B61" s="2">
        <v>59</v>
      </c>
      <c r="C61" s="2">
        <v>417</v>
      </c>
      <c r="D61" s="2">
        <v>1606</v>
      </c>
      <c r="E61" s="2">
        <v>1601</v>
      </c>
      <c r="F61" s="2">
        <v>810</v>
      </c>
      <c r="G61" s="2">
        <v>263</v>
      </c>
      <c r="H61" s="2">
        <v>2785</v>
      </c>
      <c r="I61" s="2">
        <v>2</v>
      </c>
      <c r="J61" s="2">
        <v>0</v>
      </c>
      <c r="K61" s="14">
        <f t="shared" si="0"/>
        <v>0.003472222222222321</v>
      </c>
    </row>
    <row r="62" spans="1:12" ht="15.75">
      <c r="A62" s="1">
        <v>0.6958333333333333</v>
      </c>
      <c r="B62" s="2">
        <v>60</v>
      </c>
      <c r="C62" s="2">
        <v>352</v>
      </c>
      <c r="D62" s="2">
        <v>533</v>
      </c>
      <c r="E62" s="2">
        <v>1808</v>
      </c>
      <c r="F62" s="2">
        <v>369</v>
      </c>
      <c r="G62" s="2">
        <v>564</v>
      </c>
      <c r="H62" s="2">
        <v>1537</v>
      </c>
      <c r="I62" s="2">
        <v>0</v>
      </c>
      <c r="J62" s="2">
        <v>4</v>
      </c>
      <c r="K62" s="14">
        <f t="shared" si="0"/>
        <v>0.004166666666666541</v>
      </c>
      <c r="L62" s="14">
        <f>(SUM(K29:K62))/34</f>
        <v>0.0042687908496732005</v>
      </c>
    </row>
    <row r="63" spans="1:12" ht="15.75">
      <c r="A63" s="1">
        <v>0.38819444444444445</v>
      </c>
      <c r="B63" s="2">
        <v>61</v>
      </c>
      <c r="C63" s="2">
        <v>3137</v>
      </c>
      <c r="D63" s="2">
        <v>2487</v>
      </c>
      <c r="E63" s="2">
        <v>1751</v>
      </c>
      <c r="F63" s="2">
        <v>271</v>
      </c>
      <c r="G63" s="2">
        <v>884</v>
      </c>
      <c r="H63" s="2">
        <v>2641</v>
      </c>
      <c r="I63" s="2">
        <v>3</v>
      </c>
      <c r="J63" s="2">
        <v>3</v>
      </c>
      <c r="L63" t="s">
        <v>40</v>
      </c>
    </row>
    <row r="64" spans="1:11" ht="15.75">
      <c r="A64" s="1">
        <v>0.3972222222222222</v>
      </c>
      <c r="B64" s="2">
        <v>62</v>
      </c>
      <c r="C64" s="2">
        <v>287</v>
      </c>
      <c r="D64" s="2">
        <v>1607</v>
      </c>
      <c r="E64" s="2">
        <v>527</v>
      </c>
      <c r="F64" s="2">
        <v>1468</v>
      </c>
      <c r="G64" s="2">
        <v>2347</v>
      </c>
      <c r="H64" s="2">
        <v>2638</v>
      </c>
      <c r="I64" s="2">
        <v>8</v>
      </c>
      <c r="J64" s="2">
        <v>0</v>
      </c>
      <c r="K64" s="14">
        <f t="shared" si="0"/>
        <v>0.009027777777777746</v>
      </c>
    </row>
    <row r="65" spans="1:11" ht="15.75">
      <c r="A65" s="1">
        <v>0.40138888888888885</v>
      </c>
      <c r="B65" s="2">
        <v>63</v>
      </c>
      <c r="C65" s="2">
        <v>2872</v>
      </c>
      <c r="D65" s="2">
        <v>522</v>
      </c>
      <c r="E65" s="2">
        <v>2161</v>
      </c>
      <c r="F65" s="2">
        <v>1803</v>
      </c>
      <c r="G65" s="2">
        <v>2027</v>
      </c>
      <c r="H65" s="2">
        <v>871</v>
      </c>
      <c r="I65" s="2">
        <v>2</v>
      </c>
      <c r="J65" s="2">
        <v>4</v>
      </c>
      <c r="K65" s="14">
        <f t="shared" si="0"/>
        <v>0.004166666666666652</v>
      </c>
    </row>
    <row r="66" spans="1:11" ht="15.75">
      <c r="A66" s="1">
        <v>0.4076388888888889</v>
      </c>
      <c r="B66" s="2">
        <v>64</v>
      </c>
      <c r="C66" s="2">
        <v>569</v>
      </c>
      <c r="D66" s="2">
        <v>2875</v>
      </c>
      <c r="E66" s="2">
        <v>1796</v>
      </c>
      <c r="F66" s="2">
        <v>2869</v>
      </c>
      <c r="G66" s="2">
        <v>358</v>
      </c>
      <c r="H66" s="2">
        <v>514</v>
      </c>
      <c r="I66" s="2">
        <v>2</v>
      </c>
      <c r="J66" s="2">
        <v>5</v>
      </c>
      <c r="K66" s="14">
        <f t="shared" si="0"/>
        <v>0.006250000000000033</v>
      </c>
    </row>
    <row r="67" spans="1:11" ht="15.75">
      <c r="A67" s="1">
        <v>0.41180555555555554</v>
      </c>
      <c r="B67" s="2">
        <v>65</v>
      </c>
      <c r="C67" s="2">
        <v>369</v>
      </c>
      <c r="D67" s="2">
        <v>2785</v>
      </c>
      <c r="E67" s="2">
        <v>3171</v>
      </c>
      <c r="F67" s="2">
        <v>810</v>
      </c>
      <c r="G67" s="2">
        <v>870</v>
      </c>
      <c r="H67" s="2">
        <v>1537</v>
      </c>
      <c r="I67" s="2">
        <v>0</v>
      </c>
      <c r="J67" s="2">
        <v>2</v>
      </c>
      <c r="K67" s="14">
        <f t="shared" si="0"/>
        <v>0.004166666666666652</v>
      </c>
    </row>
    <row r="68" spans="1:11" ht="15.75">
      <c r="A68" s="1">
        <v>0.4166666666666667</v>
      </c>
      <c r="B68" s="2">
        <v>66</v>
      </c>
      <c r="C68" s="2">
        <v>287</v>
      </c>
      <c r="D68" s="2">
        <v>353</v>
      </c>
      <c r="E68" s="2">
        <v>1546</v>
      </c>
      <c r="F68" s="2">
        <v>271</v>
      </c>
      <c r="G68" s="2">
        <v>527</v>
      </c>
      <c r="H68" s="2">
        <v>2487</v>
      </c>
      <c r="I68" s="2">
        <v>5</v>
      </c>
      <c r="J68" s="2">
        <v>4</v>
      </c>
      <c r="K68" s="14">
        <f aca="true" t="shared" si="1" ref="K68:K90">A68-A67</f>
        <v>0.004861111111111149</v>
      </c>
    </row>
    <row r="69" spans="1:12" ht="15.75">
      <c r="A69" s="1">
        <v>0.4284722222222222</v>
      </c>
      <c r="B69" s="2">
        <v>67</v>
      </c>
      <c r="C69" s="2">
        <v>28</v>
      </c>
      <c r="D69" s="2">
        <v>1468</v>
      </c>
      <c r="E69" s="2">
        <v>564</v>
      </c>
      <c r="F69" s="2">
        <v>2641</v>
      </c>
      <c r="G69" s="2">
        <v>2638</v>
      </c>
      <c r="H69" s="2">
        <v>1803</v>
      </c>
      <c r="I69" s="2">
        <v>6</v>
      </c>
      <c r="J69" s="2">
        <v>3</v>
      </c>
      <c r="K69" s="14">
        <f t="shared" si="1"/>
        <v>0.011805555555555514</v>
      </c>
      <c r="L69" t="s">
        <v>120</v>
      </c>
    </row>
    <row r="70" spans="1:11" ht="15.75">
      <c r="A70" s="1">
        <v>0.43263888888888885</v>
      </c>
      <c r="B70" s="2">
        <v>68</v>
      </c>
      <c r="C70" s="2">
        <v>2347</v>
      </c>
      <c r="D70" s="2">
        <v>569</v>
      </c>
      <c r="E70" s="2">
        <v>2849</v>
      </c>
      <c r="F70" s="2">
        <v>871</v>
      </c>
      <c r="G70" s="2">
        <v>352</v>
      </c>
      <c r="H70" s="2">
        <v>522</v>
      </c>
      <c r="I70" s="2">
        <v>1</v>
      </c>
      <c r="J70" s="2">
        <v>4</v>
      </c>
      <c r="K70" s="14">
        <f t="shared" si="1"/>
        <v>0.004166666666666652</v>
      </c>
    </row>
    <row r="71" spans="1:11" ht="15.75">
      <c r="A71" s="1">
        <v>0.4368055555555555</v>
      </c>
      <c r="B71" s="2">
        <v>69</v>
      </c>
      <c r="C71" s="2">
        <v>417</v>
      </c>
      <c r="D71" s="2">
        <v>2872</v>
      </c>
      <c r="E71" s="2">
        <v>514</v>
      </c>
      <c r="F71" s="2">
        <v>2161</v>
      </c>
      <c r="G71" s="2">
        <v>1203</v>
      </c>
      <c r="H71" s="2">
        <v>884</v>
      </c>
      <c r="I71" s="2">
        <v>5</v>
      </c>
      <c r="J71" s="2">
        <v>0</v>
      </c>
      <c r="K71" s="14">
        <f t="shared" si="1"/>
        <v>0.004166666666666652</v>
      </c>
    </row>
    <row r="72" spans="1:11" ht="15.75">
      <c r="A72" s="1">
        <v>0.44097222222222227</v>
      </c>
      <c r="B72" s="2">
        <v>70</v>
      </c>
      <c r="C72" s="2">
        <v>3137</v>
      </c>
      <c r="D72" s="2">
        <v>263</v>
      </c>
      <c r="E72" s="2">
        <v>533</v>
      </c>
      <c r="F72" s="2">
        <v>270</v>
      </c>
      <c r="G72" s="2">
        <v>1808</v>
      </c>
      <c r="H72" s="2">
        <v>1796</v>
      </c>
      <c r="I72" s="2">
        <v>5</v>
      </c>
      <c r="J72" s="2">
        <v>0</v>
      </c>
      <c r="K72" s="14">
        <f t="shared" si="1"/>
        <v>0.004166666666666763</v>
      </c>
    </row>
    <row r="73" spans="1:11" ht="15.75">
      <c r="A73" s="1">
        <v>0.4458333333333333</v>
      </c>
      <c r="B73" s="2">
        <v>71</v>
      </c>
      <c r="C73" s="2">
        <v>358</v>
      </c>
      <c r="D73" s="2">
        <v>1554</v>
      </c>
      <c r="E73" s="2">
        <v>2875</v>
      </c>
      <c r="F73" s="2">
        <v>1601</v>
      </c>
      <c r="G73" s="2">
        <v>545</v>
      </c>
      <c r="H73" s="2">
        <v>2027</v>
      </c>
      <c r="I73" s="2">
        <v>11</v>
      </c>
      <c r="J73" s="2">
        <v>0</v>
      </c>
      <c r="K73" s="14">
        <f t="shared" si="1"/>
        <v>0.004861111111111038</v>
      </c>
    </row>
    <row r="74" spans="1:11" ht="15.75">
      <c r="A74" s="1">
        <v>0.4513888888888889</v>
      </c>
      <c r="B74" s="2">
        <v>72</v>
      </c>
      <c r="C74" s="2">
        <v>329</v>
      </c>
      <c r="D74" s="2">
        <v>1607</v>
      </c>
      <c r="E74" s="2">
        <v>1606</v>
      </c>
      <c r="F74" s="2">
        <v>1751</v>
      </c>
      <c r="G74" s="2">
        <v>2869</v>
      </c>
      <c r="H74" s="2">
        <v>1626</v>
      </c>
      <c r="I74" s="2">
        <v>6</v>
      </c>
      <c r="J74" s="2">
        <v>6</v>
      </c>
      <c r="K74" s="14">
        <f t="shared" si="1"/>
        <v>0.005555555555555591</v>
      </c>
    </row>
    <row r="75" spans="1:11" ht="15.75">
      <c r="A75" s="1">
        <v>0.4548611111111111</v>
      </c>
      <c r="B75" s="2">
        <v>73</v>
      </c>
      <c r="C75" s="2">
        <v>417</v>
      </c>
      <c r="D75" s="2">
        <v>2347</v>
      </c>
      <c r="E75" s="2">
        <v>1537</v>
      </c>
      <c r="F75" s="2">
        <v>564</v>
      </c>
      <c r="G75" s="2">
        <v>514</v>
      </c>
      <c r="H75" s="2">
        <v>2638</v>
      </c>
      <c r="I75" s="2">
        <v>0</v>
      </c>
      <c r="J75" s="2">
        <v>8</v>
      </c>
      <c r="K75" s="14">
        <f t="shared" si="1"/>
        <v>0.00347222222222221</v>
      </c>
    </row>
    <row r="76" spans="1:11" ht="15.75">
      <c r="A76" s="1">
        <v>0.4597222222222222</v>
      </c>
      <c r="B76" s="2">
        <v>74</v>
      </c>
      <c r="C76" s="2">
        <v>870</v>
      </c>
      <c r="D76" s="2">
        <v>884</v>
      </c>
      <c r="E76" s="2">
        <v>369</v>
      </c>
      <c r="F76" s="2">
        <v>1803</v>
      </c>
      <c r="G76" s="2">
        <v>287</v>
      </c>
      <c r="H76" s="2">
        <v>2849</v>
      </c>
      <c r="I76" s="2">
        <v>7</v>
      </c>
      <c r="J76" s="2">
        <v>9</v>
      </c>
      <c r="K76" s="14">
        <f t="shared" si="1"/>
        <v>0.004861111111111094</v>
      </c>
    </row>
    <row r="77" spans="1:11" ht="15.75">
      <c r="A77" s="1">
        <v>0.46388888888888885</v>
      </c>
      <c r="B77" s="2">
        <v>75</v>
      </c>
      <c r="C77" s="2">
        <v>1554</v>
      </c>
      <c r="D77" s="2">
        <v>522</v>
      </c>
      <c r="E77" s="2">
        <v>3171</v>
      </c>
      <c r="F77" s="2">
        <v>3137</v>
      </c>
      <c r="G77" s="2">
        <v>2641</v>
      </c>
      <c r="H77" s="2">
        <v>1203</v>
      </c>
      <c r="I77" s="2">
        <v>7</v>
      </c>
      <c r="J77" s="2">
        <v>0</v>
      </c>
      <c r="K77" s="14">
        <f t="shared" si="1"/>
        <v>0.004166666666666652</v>
      </c>
    </row>
    <row r="78" spans="1:11" ht="15.75">
      <c r="A78" s="1">
        <v>0.4680555555555555</v>
      </c>
      <c r="B78" s="2">
        <v>76</v>
      </c>
      <c r="C78" s="2">
        <v>270</v>
      </c>
      <c r="D78" s="2">
        <v>1601</v>
      </c>
      <c r="E78" s="2">
        <v>871</v>
      </c>
      <c r="F78" s="2">
        <v>1751</v>
      </c>
      <c r="G78" s="2">
        <v>810</v>
      </c>
      <c r="H78" s="2">
        <v>358</v>
      </c>
      <c r="I78" s="2">
        <v>0</v>
      </c>
      <c r="J78" s="2">
        <v>4</v>
      </c>
      <c r="K78" s="14">
        <f t="shared" si="1"/>
        <v>0.004166666666666652</v>
      </c>
    </row>
    <row r="79" spans="1:11" ht="15.75">
      <c r="A79" s="1">
        <v>0.47222222222222227</v>
      </c>
      <c r="B79" s="2">
        <v>77</v>
      </c>
      <c r="C79" s="2">
        <v>263</v>
      </c>
      <c r="D79" s="2">
        <v>1607</v>
      </c>
      <c r="E79" s="2">
        <v>353</v>
      </c>
      <c r="F79" s="2">
        <v>352</v>
      </c>
      <c r="G79" s="2">
        <v>2872</v>
      </c>
      <c r="H79" s="2">
        <v>2869</v>
      </c>
      <c r="I79" s="2">
        <v>1</v>
      </c>
      <c r="J79" s="2">
        <v>0</v>
      </c>
      <c r="K79" s="14">
        <f t="shared" si="1"/>
        <v>0.004166666666666763</v>
      </c>
    </row>
    <row r="80" spans="1:11" ht="15.75">
      <c r="A80" s="1">
        <v>0.4770833333333333</v>
      </c>
      <c r="B80" s="2">
        <v>78</v>
      </c>
      <c r="C80" s="2">
        <v>1808</v>
      </c>
      <c r="D80" s="2">
        <v>1606</v>
      </c>
      <c r="E80" s="2">
        <v>527</v>
      </c>
      <c r="F80" s="2">
        <v>2161</v>
      </c>
      <c r="G80" s="2">
        <v>271</v>
      </c>
      <c r="H80" s="2">
        <v>569</v>
      </c>
      <c r="I80" s="2">
        <v>9</v>
      </c>
      <c r="J80" s="2">
        <v>2</v>
      </c>
      <c r="K80" s="14">
        <f t="shared" si="1"/>
        <v>0.004861111111111038</v>
      </c>
    </row>
    <row r="81" spans="1:11" ht="15.75">
      <c r="A81" s="1">
        <v>0.48194444444444445</v>
      </c>
      <c r="B81" s="2">
        <v>79</v>
      </c>
      <c r="C81" s="2">
        <v>2027</v>
      </c>
      <c r="D81" s="2">
        <v>2785</v>
      </c>
      <c r="E81" s="2">
        <v>2875</v>
      </c>
      <c r="F81" s="2">
        <v>1468</v>
      </c>
      <c r="G81" s="2">
        <v>2487</v>
      </c>
      <c r="H81" s="2">
        <v>1626</v>
      </c>
      <c r="I81" s="2">
        <v>2</v>
      </c>
      <c r="J81" s="2">
        <v>7</v>
      </c>
      <c r="K81" s="14">
        <f t="shared" si="1"/>
        <v>0.004861111111111149</v>
      </c>
    </row>
    <row r="82" spans="1:11" ht="15.75">
      <c r="A82" s="1">
        <v>0.4875</v>
      </c>
      <c r="B82" s="2">
        <v>80</v>
      </c>
      <c r="C82" s="2">
        <v>28</v>
      </c>
      <c r="D82" s="2">
        <v>1796</v>
      </c>
      <c r="E82" s="2">
        <v>545</v>
      </c>
      <c r="F82" s="2">
        <v>1546</v>
      </c>
      <c r="G82" s="2">
        <v>533</v>
      </c>
      <c r="H82" s="2">
        <v>329</v>
      </c>
      <c r="I82" s="2">
        <v>2</v>
      </c>
      <c r="J82" s="2">
        <v>5</v>
      </c>
      <c r="K82" s="14">
        <f t="shared" si="1"/>
        <v>0.005555555555555536</v>
      </c>
    </row>
    <row r="83" spans="1:11" ht="15.75">
      <c r="A83" s="1">
        <v>0.4923611111111111</v>
      </c>
      <c r="B83" s="2">
        <v>81</v>
      </c>
      <c r="C83" s="2">
        <v>2638</v>
      </c>
      <c r="D83" s="2">
        <v>3171</v>
      </c>
      <c r="E83" s="2">
        <v>1751</v>
      </c>
      <c r="F83" s="2">
        <v>1803</v>
      </c>
      <c r="G83" s="2">
        <v>352</v>
      </c>
      <c r="H83" s="2">
        <v>1554</v>
      </c>
      <c r="I83" s="2">
        <v>0</v>
      </c>
      <c r="J83" s="2">
        <v>0</v>
      </c>
      <c r="K83" s="14">
        <f t="shared" si="1"/>
        <v>0.004861111111111094</v>
      </c>
    </row>
    <row r="84" spans="1:11" ht="15.75">
      <c r="A84" s="1">
        <v>0.4979166666666666</v>
      </c>
      <c r="B84" s="2">
        <v>82</v>
      </c>
      <c r="C84" s="2">
        <v>569</v>
      </c>
      <c r="D84" s="2">
        <v>3137</v>
      </c>
      <c r="E84" s="2">
        <v>564</v>
      </c>
      <c r="F84" s="2">
        <v>353</v>
      </c>
      <c r="G84" s="2">
        <v>870</v>
      </c>
      <c r="H84" s="2">
        <v>2161</v>
      </c>
      <c r="I84" s="2">
        <v>0</v>
      </c>
      <c r="J84" s="2">
        <v>2</v>
      </c>
      <c r="K84" s="14">
        <f t="shared" si="1"/>
        <v>0.005555555555555536</v>
      </c>
    </row>
    <row r="85" spans="1:11" ht="15.75">
      <c r="A85" s="1">
        <v>0.5020833333333333</v>
      </c>
      <c r="B85" s="2">
        <v>83</v>
      </c>
      <c r="C85" s="2">
        <v>2869</v>
      </c>
      <c r="D85" s="2">
        <v>1607</v>
      </c>
      <c r="E85" s="2">
        <v>271</v>
      </c>
      <c r="F85" s="2">
        <v>270</v>
      </c>
      <c r="G85" s="2">
        <v>514</v>
      </c>
      <c r="H85" s="2">
        <v>522</v>
      </c>
      <c r="I85" s="2">
        <v>7</v>
      </c>
      <c r="J85" s="2">
        <v>3</v>
      </c>
      <c r="K85" s="14">
        <f t="shared" si="1"/>
        <v>0.004166666666666707</v>
      </c>
    </row>
    <row r="86" spans="1:11" ht="15.75">
      <c r="A86" s="1">
        <v>0.5055555555555555</v>
      </c>
      <c r="B86" s="2">
        <v>84</v>
      </c>
      <c r="C86" s="2">
        <v>1606</v>
      </c>
      <c r="D86" s="2">
        <v>2027</v>
      </c>
      <c r="E86" s="2">
        <v>358</v>
      </c>
      <c r="F86" s="2">
        <v>533</v>
      </c>
      <c r="G86" s="2">
        <v>287</v>
      </c>
      <c r="H86" s="2">
        <v>884</v>
      </c>
      <c r="I86" s="2">
        <v>4</v>
      </c>
      <c r="J86" s="2">
        <v>2</v>
      </c>
      <c r="K86" s="14">
        <f t="shared" si="1"/>
        <v>0.00347222222222221</v>
      </c>
    </row>
    <row r="87" spans="1:11" ht="15.75">
      <c r="A87" s="1">
        <v>0.5118055555555555</v>
      </c>
      <c r="B87" s="2">
        <v>85</v>
      </c>
      <c r="C87" s="2">
        <v>1796</v>
      </c>
      <c r="D87" s="2">
        <v>2347</v>
      </c>
      <c r="E87" s="2">
        <v>1203</v>
      </c>
      <c r="F87" s="2">
        <v>1601</v>
      </c>
      <c r="G87" s="2">
        <v>1468</v>
      </c>
      <c r="H87" s="2">
        <v>2785</v>
      </c>
      <c r="I87" s="2">
        <v>0</v>
      </c>
      <c r="J87" s="2">
        <v>3</v>
      </c>
      <c r="K87" s="14">
        <f t="shared" si="1"/>
        <v>0.006249999999999978</v>
      </c>
    </row>
    <row r="88" spans="1:11" ht="15.75">
      <c r="A88" s="1">
        <v>0.517361111111111</v>
      </c>
      <c r="B88" s="2">
        <v>86</v>
      </c>
      <c r="C88" s="2">
        <v>369</v>
      </c>
      <c r="D88" s="2">
        <v>2487</v>
      </c>
      <c r="E88" s="2">
        <v>1546</v>
      </c>
      <c r="F88" s="2">
        <v>263</v>
      </c>
      <c r="G88" s="2">
        <v>1626</v>
      </c>
      <c r="H88" s="2">
        <v>417</v>
      </c>
      <c r="I88" s="2">
        <v>7</v>
      </c>
      <c r="J88" s="2">
        <v>2</v>
      </c>
      <c r="K88" s="14">
        <f t="shared" si="1"/>
        <v>0.005555555555555536</v>
      </c>
    </row>
    <row r="89" spans="1:11" ht="15.75">
      <c r="A89" s="1">
        <v>0.5208333333333334</v>
      </c>
      <c r="B89" s="2">
        <v>87</v>
      </c>
      <c r="C89" s="2">
        <v>527</v>
      </c>
      <c r="D89" s="2">
        <v>1537</v>
      </c>
      <c r="E89" s="2">
        <v>545</v>
      </c>
      <c r="F89" s="2">
        <v>871</v>
      </c>
      <c r="G89" s="2">
        <v>2641</v>
      </c>
      <c r="H89" s="2">
        <v>28</v>
      </c>
      <c r="I89" s="2">
        <v>0</v>
      </c>
      <c r="J89" s="2">
        <v>7</v>
      </c>
      <c r="K89" s="14">
        <f t="shared" si="1"/>
        <v>0.003472222222222321</v>
      </c>
    </row>
    <row r="90" spans="1:12" ht="15.75">
      <c r="A90" s="1">
        <v>0.5263888888888889</v>
      </c>
      <c r="B90" s="2">
        <v>88</v>
      </c>
      <c r="C90" s="2">
        <v>2872</v>
      </c>
      <c r="D90" s="2">
        <v>810</v>
      </c>
      <c r="E90" s="2">
        <v>1808</v>
      </c>
      <c r="F90" s="2">
        <v>2875</v>
      </c>
      <c r="G90" s="2">
        <v>329</v>
      </c>
      <c r="H90" s="2">
        <v>2849</v>
      </c>
      <c r="I90" s="2">
        <v>0</v>
      </c>
      <c r="J90" s="2">
        <v>8</v>
      </c>
      <c r="K90" s="14">
        <f t="shared" si="1"/>
        <v>0.005555555555555536</v>
      </c>
      <c r="L90" s="14">
        <f>(SUM(K63:K90))/(90-62)</f>
        <v>0.004935515873015874</v>
      </c>
    </row>
    <row r="91" spans="1:12" ht="15.75">
      <c r="A91" s="1"/>
      <c r="B91" s="2"/>
      <c r="C91" s="2"/>
      <c r="D91" s="2"/>
      <c r="E91" s="2"/>
      <c r="F91" s="2"/>
      <c r="G91" t="s">
        <v>128</v>
      </c>
      <c r="I91">
        <f>SUM(I3:I90)</f>
        <v>280</v>
      </c>
      <c r="J91">
        <f>SUM(J3:J90)</f>
        <v>247</v>
      </c>
      <c r="K91" s="14"/>
      <c r="L91" s="14">
        <f>(SUM(K3:K90))/(90-2-3)</f>
        <v>0.004812091503267973</v>
      </c>
    </row>
    <row r="92" spans="7:10" ht="15.75">
      <c r="G92" t="s">
        <v>129</v>
      </c>
      <c r="J92">
        <f>(I91+J91)/(90-2)/2</f>
        <v>2.9943181818181817</v>
      </c>
    </row>
    <row r="93" spans="1:11" ht="15.75" customHeight="1">
      <c r="A93" s="117" t="s">
        <v>3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</row>
    <row r="94" spans="1:11" ht="31.5">
      <c r="A94" s="3" t="s">
        <v>4</v>
      </c>
      <c r="B94" s="3" t="s">
        <v>5</v>
      </c>
      <c r="C94" s="3" t="s">
        <v>6</v>
      </c>
      <c r="D94" s="3" t="s">
        <v>7</v>
      </c>
      <c r="E94" s="3" t="s">
        <v>8</v>
      </c>
      <c r="F94" s="3" t="s">
        <v>9</v>
      </c>
      <c r="G94" s="3" t="s">
        <v>10</v>
      </c>
      <c r="H94" s="3" t="s">
        <v>11</v>
      </c>
      <c r="I94" s="3" t="s">
        <v>12</v>
      </c>
      <c r="J94" s="3" t="s">
        <v>13</v>
      </c>
      <c r="K94" s="3" t="s">
        <v>14</v>
      </c>
    </row>
    <row r="95" spans="1:11" ht="15.75">
      <c r="A95" s="1">
        <v>0.5756944444444444</v>
      </c>
      <c r="B95" s="4" t="s">
        <v>15</v>
      </c>
      <c r="C95" s="2">
        <v>1</v>
      </c>
      <c r="D95" s="2">
        <v>870</v>
      </c>
      <c r="E95" s="2">
        <v>3171</v>
      </c>
      <c r="F95" s="2">
        <v>514</v>
      </c>
      <c r="G95" s="2">
        <v>527</v>
      </c>
      <c r="H95" s="2">
        <v>353</v>
      </c>
      <c r="I95" s="2">
        <v>1606</v>
      </c>
      <c r="J95" s="2">
        <v>11</v>
      </c>
      <c r="K95" s="2">
        <v>0</v>
      </c>
    </row>
    <row r="96" spans="1:11" ht="15.75">
      <c r="A96" s="1">
        <v>0.5826388888888888</v>
      </c>
      <c r="B96" s="4" t="s">
        <v>16</v>
      </c>
      <c r="C96" s="2">
        <v>2</v>
      </c>
      <c r="D96" s="2">
        <v>522</v>
      </c>
      <c r="E96" s="2">
        <v>564</v>
      </c>
      <c r="F96" s="2">
        <v>2849</v>
      </c>
      <c r="G96" s="2">
        <v>1468</v>
      </c>
      <c r="H96" s="2">
        <v>3137</v>
      </c>
      <c r="I96" s="2">
        <v>287</v>
      </c>
      <c r="J96" s="2">
        <v>3</v>
      </c>
      <c r="K96" s="2">
        <v>9</v>
      </c>
    </row>
    <row r="97" spans="1:11" ht="15.75">
      <c r="A97" s="1">
        <v>0.5861111111111111</v>
      </c>
      <c r="B97" s="4" t="s">
        <v>17</v>
      </c>
      <c r="C97" s="2">
        <v>3</v>
      </c>
      <c r="D97" s="2">
        <v>263</v>
      </c>
      <c r="E97" s="2">
        <v>358</v>
      </c>
      <c r="F97" s="2">
        <v>271</v>
      </c>
      <c r="G97" s="2">
        <v>28</v>
      </c>
      <c r="H97" s="2">
        <v>270</v>
      </c>
      <c r="I97" s="2">
        <v>2869</v>
      </c>
      <c r="J97" s="2">
        <v>13</v>
      </c>
      <c r="K97" s="2">
        <v>1</v>
      </c>
    </row>
    <row r="98" spans="1:11" ht="15.75">
      <c r="A98" s="1">
        <v>0.5916666666666667</v>
      </c>
      <c r="B98" s="4" t="s">
        <v>18</v>
      </c>
      <c r="C98" s="2">
        <v>4</v>
      </c>
      <c r="D98" s="2">
        <v>369</v>
      </c>
      <c r="E98" s="2">
        <v>1626</v>
      </c>
      <c r="F98" s="2">
        <v>545</v>
      </c>
      <c r="G98" s="2">
        <v>2872</v>
      </c>
      <c r="H98" s="2">
        <v>329</v>
      </c>
      <c r="I98" s="2">
        <v>1803</v>
      </c>
      <c r="J98" s="2">
        <v>2</v>
      </c>
      <c r="K98" s="2">
        <v>2</v>
      </c>
    </row>
    <row r="99" spans="1:11" ht="15.75">
      <c r="A99" s="1">
        <v>0.5965277777777778</v>
      </c>
      <c r="B99" s="4" t="s">
        <v>19</v>
      </c>
      <c r="C99" s="2">
        <v>5</v>
      </c>
      <c r="D99" s="2">
        <v>870</v>
      </c>
      <c r="E99" s="2">
        <v>3171</v>
      </c>
      <c r="F99" s="2">
        <v>514</v>
      </c>
      <c r="G99" s="2">
        <v>353</v>
      </c>
      <c r="H99" s="2">
        <v>1606</v>
      </c>
      <c r="I99" s="2">
        <v>527</v>
      </c>
      <c r="J99" s="2">
        <v>8</v>
      </c>
      <c r="K99" s="2">
        <v>7</v>
      </c>
    </row>
    <row r="100" spans="1:11" ht="15.75">
      <c r="A100" s="1">
        <v>0.6034722222222222</v>
      </c>
      <c r="B100" s="4" t="s">
        <v>20</v>
      </c>
      <c r="C100" s="2">
        <v>6</v>
      </c>
      <c r="D100" s="2">
        <v>2849</v>
      </c>
      <c r="E100" s="2">
        <v>564</v>
      </c>
      <c r="F100" s="2">
        <v>522</v>
      </c>
      <c r="G100" s="2">
        <v>1468</v>
      </c>
      <c r="H100" s="2">
        <v>3137</v>
      </c>
      <c r="I100" s="2">
        <v>287</v>
      </c>
      <c r="J100" s="2">
        <v>5</v>
      </c>
      <c r="K100" s="2">
        <v>8</v>
      </c>
    </row>
    <row r="101" spans="1:11" ht="15.75">
      <c r="A101" s="1">
        <v>0.6069444444444444</v>
      </c>
      <c r="B101" s="4" t="s">
        <v>21</v>
      </c>
      <c r="C101" s="2">
        <v>7</v>
      </c>
      <c r="D101" s="2">
        <v>263</v>
      </c>
      <c r="E101" s="2">
        <v>358</v>
      </c>
      <c r="F101" s="2">
        <v>271</v>
      </c>
      <c r="G101" s="2">
        <v>270</v>
      </c>
      <c r="H101" s="2">
        <v>2869</v>
      </c>
      <c r="I101" s="2">
        <v>28</v>
      </c>
      <c r="J101" s="2">
        <v>10</v>
      </c>
      <c r="K101" s="2">
        <v>3</v>
      </c>
    </row>
    <row r="102" spans="1:11" ht="15.75">
      <c r="A102" s="1">
        <v>0.6125</v>
      </c>
      <c r="B102" s="4" t="s">
        <v>22</v>
      </c>
      <c r="C102" s="2">
        <v>8</v>
      </c>
      <c r="D102" s="2">
        <v>1626</v>
      </c>
      <c r="E102" s="2">
        <v>369</v>
      </c>
      <c r="F102" s="2">
        <v>545</v>
      </c>
      <c r="G102" s="2">
        <v>329</v>
      </c>
      <c r="H102" s="2">
        <v>1803</v>
      </c>
      <c r="I102" s="2">
        <v>2872</v>
      </c>
      <c r="J102" s="2">
        <v>5</v>
      </c>
      <c r="K102" s="2">
        <v>1</v>
      </c>
    </row>
    <row r="103" spans="1:11" ht="15.75">
      <c r="A103" s="1">
        <v>0.6236111111111111</v>
      </c>
      <c r="B103" s="4" t="s">
        <v>23</v>
      </c>
      <c r="C103" s="2">
        <v>12</v>
      </c>
      <c r="D103" s="2">
        <v>1626</v>
      </c>
      <c r="E103" s="2">
        <v>545</v>
      </c>
      <c r="F103" s="2">
        <v>369</v>
      </c>
      <c r="G103" s="2">
        <v>2872</v>
      </c>
      <c r="H103" s="2">
        <v>329</v>
      </c>
      <c r="I103" s="2">
        <v>1803</v>
      </c>
      <c r="J103" s="2">
        <v>6</v>
      </c>
      <c r="K103" s="2">
        <v>4</v>
      </c>
    </row>
    <row r="104" spans="1:11" ht="15.75">
      <c r="A104" s="1">
        <v>0.6361111111111112</v>
      </c>
      <c r="B104" s="4" t="s">
        <v>24</v>
      </c>
      <c r="C104" s="2">
        <v>13</v>
      </c>
      <c r="D104" s="2">
        <v>514</v>
      </c>
      <c r="E104" s="2">
        <v>3171</v>
      </c>
      <c r="F104" s="2">
        <v>870</v>
      </c>
      <c r="G104" s="2">
        <v>287</v>
      </c>
      <c r="H104" s="2">
        <v>1468</v>
      </c>
      <c r="I104" s="2">
        <v>3137</v>
      </c>
      <c r="J104" s="2">
        <v>6</v>
      </c>
      <c r="K104" s="2">
        <v>7</v>
      </c>
    </row>
    <row r="105" spans="1:11" ht="15.75">
      <c r="A105" s="1">
        <v>0.6402777777777778</v>
      </c>
      <c r="B105" s="4" t="s">
        <v>25</v>
      </c>
      <c r="C105" s="2">
        <v>14</v>
      </c>
      <c r="D105" s="2">
        <v>271</v>
      </c>
      <c r="E105" s="2">
        <v>263</v>
      </c>
      <c r="F105" s="2">
        <v>358</v>
      </c>
      <c r="G105" s="2">
        <v>1626</v>
      </c>
      <c r="H105" s="2">
        <v>369</v>
      </c>
      <c r="I105" s="2">
        <v>545</v>
      </c>
      <c r="J105" s="2">
        <v>9</v>
      </c>
      <c r="K105" s="2">
        <v>1</v>
      </c>
    </row>
    <row r="106" spans="1:11" ht="15.75">
      <c r="A106" s="1">
        <v>0.65</v>
      </c>
      <c r="B106" s="4" t="s">
        <v>26</v>
      </c>
      <c r="C106" s="2">
        <v>15</v>
      </c>
      <c r="D106" s="2">
        <v>870</v>
      </c>
      <c r="E106" s="2">
        <v>514</v>
      </c>
      <c r="F106" s="2">
        <v>3171</v>
      </c>
      <c r="G106" s="2">
        <v>1468</v>
      </c>
      <c r="H106" s="2">
        <v>3137</v>
      </c>
      <c r="I106" s="2">
        <v>287</v>
      </c>
      <c r="J106" s="2">
        <v>6</v>
      </c>
      <c r="K106" s="2">
        <v>3</v>
      </c>
    </row>
    <row r="107" spans="1:11" ht="15.75">
      <c r="A107" s="1">
        <v>0.6555555555555556</v>
      </c>
      <c r="B107" s="4" t="s">
        <v>27</v>
      </c>
      <c r="C107" s="2">
        <v>16</v>
      </c>
      <c r="D107" s="2">
        <v>358</v>
      </c>
      <c r="E107" s="2">
        <v>263</v>
      </c>
      <c r="F107" s="2">
        <v>271</v>
      </c>
      <c r="G107" s="2">
        <v>1626</v>
      </c>
      <c r="H107" s="2">
        <v>545</v>
      </c>
      <c r="I107" s="2">
        <v>369</v>
      </c>
      <c r="J107" s="2">
        <v>11</v>
      </c>
      <c r="K107" s="2">
        <v>2</v>
      </c>
    </row>
    <row r="108" spans="1:11" ht="15.75">
      <c r="A108" s="1">
        <v>0.6638888888888889</v>
      </c>
      <c r="B108" s="4" t="s">
        <v>32</v>
      </c>
      <c r="C108" s="2">
        <v>17</v>
      </c>
      <c r="D108" s="2">
        <v>3171</v>
      </c>
      <c r="E108" s="2">
        <v>514</v>
      </c>
      <c r="F108" s="2">
        <v>870</v>
      </c>
      <c r="G108" s="2">
        <v>287</v>
      </c>
      <c r="H108" s="2">
        <v>1468</v>
      </c>
      <c r="I108" s="2">
        <v>3137</v>
      </c>
      <c r="J108" s="2">
        <v>9</v>
      </c>
      <c r="K108" s="2">
        <v>6</v>
      </c>
    </row>
    <row r="109" spans="1:11" ht="15.75">
      <c r="A109" s="1">
        <v>0.6729166666666666</v>
      </c>
      <c r="B109" s="4" t="s">
        <v>29</v>
      </c>
      <c r="C109" s="2">
        <v>19</v>
      </c>
      <c r="D109" s="2">
        <v>870</v>
      </c>
      <c r="E109" s="2">
        <v>514</v>
      </c>
      <c r="F109" s="2">
        <v>3171</v>
      </c>
      <c r="G109" s="2">
        <v>271</v>
      </c>
      <c r="H109" s="2">
        <v>263</v>
      </c>
      <c r="I109" s="2">
        <v>358</v>
      </c>
      <c r="J109" s="2">
        <v>0</v>
      </c>
      <c r="K109" s="2">
        <v>10</v>
      </c>
    </row>
    <row r="110" spans="1:11" ht="15.75">
      <c r="A110" s="1">
        <v>0.6833333333333332</v>
      </c>
      <c r="B110" s="4" t="s">
        <v>30</v>
      </c>
      <c r="C110" s="2">
        <v>20</v>
      </c>
      <c r="D110" s="2">
        <v>1546</v>
      </c>
      <c r="E110" s="2">
        <v>870</v>
      </c>
      <c r="F110" s="2">
        <v>514</v>
      </c>
      <c r="G110" s="2">
        <v>358</v>
      </c>
      <c r="H110" s="2">
        <v>271</v>
      </c>
      <c r="I110" s="2">
        <v>263</v>
      </c>
      <c r="J110" s="2">
        <v>8</v>
      </c>
      <c r="K110" s="2">
        <v>13</v>
      </c>
    </row>
    <row r="111" spans="8:11" ht="15.75">
      <c r="H111" t="s">
        <v>128</v>
      </c>
      <c r="J111">
        <f>SUM(J95:J110)</f>
        <v>112</v>
      </c>
      <c r="K111" s="32">
        <f>SUM(K95:K110)</f>
        <v>77</v>
      </c>
    </row>
    <row r="112" spans="8:11" ht="15.75">
      <c r="H112" t="s">
        <v>129</v>
      </c>
      <c r="K112">
        <f>(J111+K111)/(110-94)/2</f>
        <v>5.90625</v>
      </c>
    </row>
  </sheetData>
  <sheetProtection/>
  <mergeCells count="2">
    <mergeCell ref="A1:J1"/>
    <mergeCell ref="A93:K93"/>
  </mergeCells>
  <printOptions/>
  <pageMargins left="0.7" right="0.7" top="0.75" bottom="0.75" header="0.3" footer="0.3"/>
  <pageSetup horizontalDpi="600" verticalDpi="6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117"/>
  <sheetViews>
    <sheetView zoomScalePageLayoutView="0" workbookViewId="0" topLeftCell="A92">
      <selection activeCell="K95" sqref="K95"/>
    </sheetView>
  </sheetViews>
  <sheetFormatPr defaultColWidth="8.875" defaultRowHeight="15.75"/>
  <sheetData>
    <row r="1" spans="1:10" ht="15.75" customHeight="1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1" ht="31.5">
      <c r="A2" s="3" t="s">
        <v>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11" t="s">
        <v>39</v>
      </c>
    </row>
    <row r="3" spans="1:12" ht="15.75">
      <c r="A3" s="1">
        <v>0.3986111111111111</v>
      </c>
      <c r="B3" s="2">
        <v>1</v>
      </c>
      <c r="C3" s="2">
        <v>836</v>
      </c>
      <c r="D3" s="2">
        <v>695</v>
      </c>
      <c r="E3" s="2">
        <v>2172</v>
      </c>
      <c r="F3" s="2">
        <v>1248</v>
      </c>
      <c r="G3" s="2">
        <v>378</v>
      </c>
      <c r="H3" s="2">
        <v>3193</v>
      </c>
      <c r="I3" s="2">
        <v>3</v>
      </c>
      <c r="J3" s="2">
        <v>0</v>
      </c>
      <c r="L3" t="s">
        <v>41</v>
      </c>
    </row>
    <row r="4" spans="1:11" ht="15.75">
      <c r="A4" s="1">
        <f>(A5-A3)/2+A3</f>
        <v>0.40138888888888885</v>
      </c>
      <c r="B4" s="2">
        <v>2</v>
      </c>
      <c r="C4" s="2">
        <v>1787</v>
      </c>
      <c r="D4" s="2">
        <v>1590</v>
      </c>
      <c r="E4" s="2">
        <v>1990</v>
      </c>
      <c r="F4" s="2">
        <v>2399</v>
      </c>
      <c r="G4" s="2">
        <v>1646</v>
      </c>
      <c r="H4" s="2">
        <v>1270</v>
      </c>
      <c r="I4" s="2">
        <v>1</v>
      </c>
      <c r="J4" s="2">
        <v>0</v>
      </c>
      <c r="K4" s="14">
        <f aca="true" t="shared" si="0" ref="K4:K67">A4-A3</f>
        <v>0.002777777777777768</v>
      </c>
    </row>
    <row r="5" spans="1:11" ht="15.75">
      <c r="A5" s="1">
        <v>0.4041666666666666</v>
      </c>
      <c r="B5" s="2">
        <v>3</v>
      </c>
      <c r="C5" s="2">
        <v>3010</v>
      </c>
      <c r="D5" s="2">
        <v>2350</v>
      </c>
      <c r="E5" s="2">
        <v>1038</v>
      </c>
      <c r="F5" s="2">
        <v>276</v>
      </c>
      <c r="G5" s="2">
        <v>578</v>
      </c>
      <c r="H5" s="2">
        <v>3201</v>
      </c>
      <c r="I5" s="2">
        <v>8</v>
      </c>
      <c r="J5" s="2">
        <v>1</v>
      </c>
      <c r="K5" s="14">
        <f t="shared" si="0"/>
        <v>0.002777777777777768</v>
      </c>
    </row>
    <row r="6" spans="1:11" ht="15.75">
      <c r="A6" s="1">
        <v>0.41180555555555554</v>
      </c>
      <c r="B6" s="2">
        <v>2</v>
      </c>
      <c r="C6" s="2">
        <v>1787</v>
      </c>
      <c r="D6" s="2">
        <v>1590</v>
      </c>
      <c r="E6" s="2">
        <v>1990</v>
      </c>
      <c r="F6" s="2">
        <v>2399</v>
      </c>
      <c r="G6" s="2">
        <v>1646</v>
      </c>
      <c r="H6" s="2">
        <v>1270</v>
      </c>
      <c r="I6" s="2">
        <v>1</v>
      </c>
      <c r="J6" s="2">
        <v>0</v>
      </c>
      <c r="K6" s="14">
        <f t="shared" si="0"/>
        <v>0.007638888888888917</v>
      </c>
    </row>
    <row r="7" spans="1:11" ht="15.75">
      <c r="A7" s="1">
        <v>0.4201388888888889</v>
      </c>
      <c r="B7" s="2">
        <v>4</v>
      </c>
      <c r="C7" s="2">
        <v>120</v>
      </c>
      <c r="D7" s="2">
        <v>1766</v>
      </c>
      <c r="E7" s="2">
        <v>306</v>
      </c>
      <c r="F7" s="2">
        <v>963</v>
      </c>
      <c r="G7" s="2">
        <v>1001</v>
      </c>
      <c r="H7" s="2">
        <v>48</v>
      </c>
      <c r="I7" s="2">
        <v>0</v>
      </c>
      <c r="J7" s="2">
        <v>0</v>
      </c>
      <c r="K7" s="14">
        <f t="shared" si="0"/>
        <v>0.00833333333333336</v>
      </c>
    </row>
    <row r="8" spans="1:11" ht="15.75">
      <c r="A8" s="1">
        <v>0.4284722222222222</v>
      </c>
      <c r="B8" s="2">
        <v>5</v>
      </c>
      <c r="C8" s="2">
        <v>379</v>
      </c>
      <c r="D8" s="2">
        <v>2340</v>
      </c>
      <c r="E8" s="2">
        <v>1747</v>
      </c>
      <c r="F8" s="2">
        <v>3324</v>
      </c>
      <c r="G8" s="2">
        <v>2835</v>
      </c>
      <c r="H8" s="2">
        <v>1629</v>
      </c>
      <c r="I8" s="2">
        <v>1</v>
      </c>
      <c r="J8" s="2">
        <v>6</v>
      </c>
      <c r="K8" s="14">
        <f t="shared" si="0"/>
        <v>0.008333333333333304</v>
      </c>
    </row>
    <row r="9" spans="1:11" ht="15.75">
      <c r="A9" s="1">
        <v>0.43472222222222223</v>
      </c>
      <c r="B9" s="2">
        <v>6</v>
      </c>
      <c r="C9" s="2">
        <v>964</v>
      </c>
      <c r="D9" s="2">
        <v>451</v>
      </c>
      <c r="E9" s="2">
        <v>2053</v>
      </c>
      <c r="F9" s="2">
        <v>93</v>
      </c>
      <c r="G9" s="2">
        <v>3356</v>
      </c>
      <c r="H9" s="2">
        <v>3138</v>
      </c>
      <c r="I9" s="2">
        <v>0</v>
      </c>
      <c r="J9" s="2">
        <v>5</v>
      </c>
      <c r="K9" s="14">
        <f t="shared" si="0"/>
        <v>0.006250000000000033</v>
      </c>
    </row>
    <row r="10" spans="1:11" ht="15.75">
      <c r="A10" s="1">
        <v>0.4395833333333334</v>
      </c>
      <c r="B10" s="2">
        <v>7</v>
      </c>
      <c r="C10" s="2">
        <v>2051</v>
      </c>
      <c r="D10" s="2">
        <v>2901</v>
      </c>
      <c r="E10" s="2">
        <v>461</v>
      </c>
      <c r="F10" s="2">
        <v>3209</v>
      </c>
      <c r="G10" s="2">
        <v>2279</v>
      </c>
      <c r="H10" s="2">
        <v>108</v>
      </c>
      <c r="I10" s="2">
        <v>3</v>
      </c>
      <c r="J10" s="2">
        <v>0</v>
      </c>
      <c r="K10" s="14">
        <f t="shared" si="0"/>
        <v>0.004861111111111149</v>
      </c>
    </row>
    <row r="11" spans="1:11" ht="15.75">
      <c r="A11" s="1">
        <v>0.4444444444444444</v>
      </c>
      <c r="B11" s="2">
        <v>8</v>
      </c>
      <c r="C11" s="2">
        <v>1308</v>
      </c>
      <c r="D11" s="2">
        <v>1014</v>
      </c>
      <c r="E11" s="2">
        <v>1450</v>
      </c>
      <c r="F11" s="2">
        <v>677</v>
      </c>
      <c r="G11" s="2">
        <v>2941</v>
      </c>
      <c r="H11" s="2">
        <v>2252</v>
      </c>
      <c r="I11" s="2">
        <v>1</v>
      </c>
      <c r="J11" s="2">
        <v>0</v>
      </c>
      <c r="K11" s="14">
        <f t="shared" si="0"/>
        <v>0.004861111111111038</v>
      </c>
    </row>
    <row r="12" spans="1:11" ht="15.75">
      <c r="A12" s="1">
        <v>0.45069444444444445</v>
      </c>
      <c r="B12" s="2">
        <v>9</v>
      </c>
      <c r="C12" s="2">
        <v>291</v>
      </c>
      <c r="D12" s="2">
        <v>3266</v>
      </c>
      <c r="E12" s="2">
        <v>1274</v>
      </c>
      <c r="F12" s="2">
        <v>2506</v>
      </c>
      <c r="G12" s="2">
        <v>2665</v>
      </c>
      <c r="H12" s="2">
        <v>2603</v>
      </c>
      <c r="I12" s="2">
        <v>5</v>
      </c>
      <c r="J12" s="2">
        <v>0</v>
      </c>
      <c r="K12" s="14">
        <f t="shared" si="0"/>
        <v>0.006250000000000033</v>
      </c>
    </row>
    <row r="13" spans="1:11" ht="15.75">
      <c r="A13" s="1">
        <v>0.45694444444444443</v>
      </c>
      <c r="B13" s="2">
        <v>10</v>
      </c>
      <c r="C13" s="2">
        <v>3203</v>
      </c>
      <c r="D13" s="2">
        <v>3264</v>
      </c>
      <c r="E13" s="2">
        <v>2010</v>
      </c>
      <c r="F13" s="2">
        <v>3262</v>
      </c>
      <c r="G13" s="2">
        <v>2392</v>
      </c>
      <c r="H13" s="2">
        <v>2632</v>
      </c>
      <c r="I13" s="2">
        <v>4</v>
      </c>
      <c r="J13" s="2">
        <v>0</v>
      </c>
      <c r="K13" s="14">
        <f t="shared" si="0"/>
        <v>0.006249999999999978</v>
      </c>
    </row>
    <row r="14" spans="1:11" ht="15.75">
      <c r="A14" s="1">
        <v>0.4625</v>
      </c>
      <c r="B14" s="2">
        <v>11</v>
      </c>
      <c r="C14" s="2">
        <v>695</v>
      </c>
      <c r="D14" s="2">
        <v>3138</v>
      </c>
      <c r="E14" s="2">
        <v>3201</v>
      </c>
      <c r="F14" s="2">
        <v>1590</v>
      </c>
      <c r="G14" s="2">
        <v>1629</v>
      </c>
      <c r="H14" s="2">
        <v>1747</v>
      </c>
      <c r="I14" s="2">
        <v>7</v>
      </c>
      <c r="J14" s="2">
        <v>2</v>
      </c>
      <c r="K14" s="14">
        <f t="shared" si="0"/>
        <v>0.005555555555555591</v>
      </c>
    </row>
    <row r="15" spans="1:11" ht="15.75">
      <c r="A15" s="1">
        <v>0.47222222222222227</v>
      </c>
      <c r="B15" s="2">
        <v>12</v>
      </c>
      <c r="C15" s="2">
        <v>461</v>
      </c>
      <c r="D15" s="2">
        <v>120</v>
      </c>
      <c r="E15" s="2">
        <v>3209</v>
      </c>
      <c r="F15" s="2">
        <v>1270</v>
      </c>
      <c r="G15" s="2">
        <v>2340</v>
      </c>
      <c r="H15" s="2">
        <v>1787</v>
      </c>
      <c r="I15" s="2">
        <v>1</v>
      </c>
      <c r="J15" s="2">
        <v>0</v>
      </c>
      <c r="K15" s="14">
        <f t="shared" si="0"/>
        <v>0.009722222222222243</v>
      </c>
    </row>
    <row r="16" spans="1:11" ht="15.75">
      <c r="A16" s="1">
        <v>0.4770833333333333</v>
      </c>
      <c r="B16" s="2">
        <v>13</v>
      </c>
      <c r="C16" s="2">
        <v>2350</v>
      </c>
      <c r="D16" s="2">
        <v>48</v>
      </c>
      <c r="E16" s="2">
        <v>1308</v>
      </c>
      <c r="F16" s="2">
        <v>2172</v>
      </c>
      <c r="G16" s="2">
        <v>93</v>
      </c>
      <c r="H16" s="2">
        <v>3324</v>
      </c>
      <c r="I16" s="2">
        <v>4</v>
      </c>
      <c r="J16" s="2">
        <v>5</v>
      </c>
      <c r="K16" s="14">
        <f t="shared" si="0"/>
        <v>0.004861111111111038</v>
      </c>
    </row>
    <row r="17" spans="1:11" ht="15.75">
      <c r="A17" s="1">
        <v>0.4840277777777778</v>
      </c>
      <c r="B17" s="2">
        <v>14</v>
      </c>
      <c r="C17" s="2">
        <v>291</v>
      </c>
      <c r="D17" s="2">
        <v>3193</v>
      </c>
      <c r="E17" s="2">
        <v>2835</v>
      </c>
      <c r="F17" s="2">
        <v>1766</v>
      </c>
      <c r="G17" s="2">
        <v>1990</v>
      </c>
      <c r="H17" s="2">
        <v>578</v>
      </c>
      <c r="I17" s="2">
        <v>2</v>
      </c>
      <c r="J17" s="2">
        <v>1</v>
      </c>
      <c r="K17" s="14">
        <f t="shared" si="0"/>
        <v>0.006944444444444475</v>
      </c>
    </row>
    <row r="18" spans="1:11" ht="15.75">
      <c r="A18" s="1">
        <v>0.4895833333333333</v>
      </c>
      <c r="B18" s="2">
        <v>15</v>
      </c>
      <c r="C18" s="2">
        <v>3266</v>
      </c>
      <c r="D18" s="2">
        <v>306</v>
      </c>
      <c r="E18" s="2">
        <v>2252</v>
      </c>
      <c r="F18" s="2">
        <v>3356</v>
      </c>
      <c r="G18" s="2">
        <v>2392</v>
      </c>
      <c r="H18" s="2">
        <v>2901</v>
      </c>
      <c r="I18" s="2">
        <v>4</v>
      </c>
      <c r="J18" s="2">
        <v>4</v>
      </c>
      <c r="K18" s="14">
        <f t="shared" si="0"/>
        <v>0.005555555555555536</v>
      </c>
    </row>
    <row r="19" spans="1:11" ht="15.75">
      <c r="A19" s="1">
        <v>0.49583333333333335</v>
      </c>
      <c r="B19" s="2">
        <v>16</v>
      </c>
      <c r="C19" s="2">
        <v>2603</v>
      </c>
      <c r="D19" s="2">
        <v>964</v>
      </c>
      <c r="E19" s="2">
        <v>3264</v>
      </c>
      <c r="F19" s="2">
        <v>2010</v>
      </c>
      <c r="G19" s="2">
        <v>1646</v>
      </c>
      <c r="H19" s="2">
        <v>2941</v>
      </c>
      <c r="I19" s="2">
        <v>2</v>
      </c>
      <c r="J19" s="2">
        <v>4</v>
      </c>
      <c r="K19" s="14">
        <f t="shared" si="0"/>
        <v>0.006250000000000033</v>
      </c>
    </row>
    <row r="20" spans="1:11" ht="15.75">
      <c r="A20" s="1">
        <v>0.5034722222222222</v>
      </c>
      <c r="B20" s="2">
        <v>17</v>
      </c>
      <c r="C20" s="2">
        <v>1274</v>
      </c>
      <c r="D20" s="2">
        <v>378</v>
      </c>
      <c r="E20" s="2">
        <v>963</v>
      </c>
      <c r="F20" s="2">
        <v>2053</v>
      </c>
      <c r="G20" s="2">
        <v>3010</v>
      </c>
      <c r="H20" s="2">
        <v>3203</v>
      </c>
      <c r="I20" s="2">
        <v>1</v>
      </c>
      <c r="J20" s="2">
        <v>3</v>
      </c>
      <c r="K20" s="14">
        <f t="shared" si="0"/>
        <v>0.007638888888888862</v>
      </c>
    </row>
    <row r="21" spans="1:11" ht="15.75">
      <c r="A21" s="1">
        <v>0.5118055555555555</v>
      </c>
      <c r="B21" s="2">
        <v>18</v>
      </c>
      <c r="C21" s="2">
        <v>3262</v>
      </c>
      <c r="D21" s="2">
        <v>2279</v>
      </c>
      <c r="E21" s="2">
        <v>2506</v>
      </c>
      <c r="F21" s="2">
        <v>2399</v>
      </c>
      <c r="G21" s="2">
        <v>1001</v>
      </c>
      <c r="H21" s="2">
        <v>1450</v>
      </c>
      <c r="I21" s="2">
        <v>2</v>
      </c>
      <c r="J21" s="2">
        <v>1</v>
      </c>
      <c r="K21" s="14">
        <f t="shared" si="0"/>
        <v>0.008333333333333304</v>
      </c>
    </row>
    <row r="22" spans="1:11" ht="15.75">
      <c r="A22" s="1">
        <v>0.5166666666666667</v>
      </c>
      <c r="B22" s="2">
        <v>19</v>
      </c>
      <c r="C22" s="2">
        <v>276</v>
      </c>
      <c r="D22" s="2">
        <v>1248</v>
      </c>
      <c r="E22" s="2">
        <v>379</v>
      </c>
      <c r="F22" s="2">
        <v>2051</v>
      </c>
      <c r="G22" s="2">
        <v>677</v>
      </c>
      <c r="H22" s="2">
        <v>1014</v>
      </c>
      <c r="I22" s="2">
        <v>0</v>
      </c>
      <c r="J22" s="2">
        <v>0</v>
      </c>
      <c r="K22" s="14">
        <f t="shared" si="0"/>
        <v>0.004861111111111205</v>
      </c>
    </row>
    <row r="23" spans="1:11" ht="15.75">
      <c r="A23" s="1">
        <v>0.5256944444444445</v>
      </c>
      <c r="B23" s="2">
        <v>20</v>
      </c>
      <c r="C23" s="2">
        <v>836</v>
      </c>
      <c r="D23" s="2">
        <v>2632</v>
      </c>
      <c r="E23" s="2">
        <v>108</v>
      </c>
      <c r="F23" s="2">
        <v>451</v>
      </c>
      <c r="G23" s="2">
        <v>1038</v>
      </c>
      <c r="H23" s="2">
        <v>2665</v>
      </c>
      <c r="I23" s="2">
        <v>1</v>
      </c>
      <c r="J23" s="2">
        <v>2</v>
      </c>
      <c r="K23" s="14">
        <f t="shared" si="0"/>
        <v>0.009027777777777746</v>
      </c>
    </row>
    <row r="24" spans="1:11" ht="15.75">
      <c r="A24" s="1">
        <v>0.5298611111111111</v>
      </c>
      <c r="B24" s="2">
        <v>21</v>
      </c>
      <c r="C24" s="2">
        <v>3324</v>
      </c>
      <c r="D24" s="2">
        <v>461</v>
      </c>
      <c r="E24" s="2">
        <v>3138</v>
      </c>
      <c r="F24" s="2">
        <v>3264</v>
      </c>
      <c r="G24" s="2">
        <v>2252</v>
      </c>
      <c r="H24" s="2">
        <v>291</v>
      </c>
      <c r="I24" s="2">
        <v>5</v>
      </c>
      <c r="J24" s="2">
        <v>6</v>
      </c>
      <c r="K24" s="14">
        <f t="shared" si="0"/>
        <v>0.004166666666666652</v>
      </c>
    </row>
    <row r="25" spans="1:11" ht="15.75">
      <c r="A25" s="1">
        <v>0.5354166666666667</v>
      </c>
      <c r="B25" s="2">
        <v>22</v>
      </c>
      <c r="C25" s="2">
        <v>2350</v>
      </c>
      <c r="D25" s="2">
        <v>963</v>
      </c>
      <c r="E25" s="2">
        <v>2941</v>
      </c>
      <c r="F25" s="2">
        <v>1990</v>
      </c>
      <c r="G25" s="2">
        <v>3209</v>
      </c>
      <c r="H25" s="2">
        <v>1629</v>
      </c>
      <c r="I25" s="2">
        <v>1</v>
      </c>
      <c r="J25" s="2">
        <v>6</v>
      </c>
      <c r="K25" s="14">
        <f t="shared" si="0"/>
        <v>0.005555555555555536</v>
      </c>
    </row>
    <row r="26" spans="1:11" ht="15.75">
      <c r="A26" s="1">
        <v>0.5402777777777777</v>
      </c>
      <c r="B26" s="2">
        <v>23</v>
      </c>
      <c r="C26" s="2">
        <v>48</v>
      </c>
      <c r="D26" s="2">
        <v>306</v>
      </c>
      <c r="E26" s="2">
        <v>2603</v>
      </c>
      <c r="F26" s="2">
        <v>2053</v>
      </c>
      <c r="G26" s="2">
        <v>2835</v>
      </c>
      <c r="H26" s="2">
        <v>2279</v>
      </c>
      <c r="I26" s="2">
        <v>1</v>
      </c>
      <c r="J26" s="2">
        <v>3</v>
      </c>
      <c r="K26" s="14">
        <f t="shared" si="0"/>
        <v>0.004861111111111094</v>
      </c>
    </row>
    <row r="27" spans="1:11" ht="15.75">
      <c r="A27" s="1">
        <v>0.5479166666666667</v>
      </c>
      <c r="B27" s="2">
        <v>24</v>
      </c>
      <c r="C27" s="2">
        <v>2399</v>
      </c>
      <c r="D27" s="2">
        <v>93</v>
      </c>
      <c r="E27" s="2">
        <v>2010</v>
      </c>
      <c r="F27" s="2">
        <v>2901</v>
      </c>
      <c r="G27" s="2">
        <v>677</v>
      </c>
      <c r="H27" s="2">
        <v>3193</v>
      </c>
      <c r="I27" s="2">
        <v>7</v>
      </c>
      <c r="J27" s="2">
        <v>4</v>
      </c>
      <c r="K27" s="14">
        <f t="shared" si="0"/>
        <v>0.007638888888888973</v>
      </c>
    </row>
    <row r="28" spans="1:12" ht="15.75">
      <c r="A28" s="1">
        <v>0.5604166666666667</v>
      </c>
      <c r="B28" s="2">
        <v>25</v>
      </c>
      <c r="C28" s="2">
        <v>2506</v>
      </c>
      <c r="D28" s="2">
        <v>1787</v>
      </c>
      <c r="E28" s="2">
        <v>2632</v>
      </c>
      <c r="F28" s="2">
        <v>1308</v>
      </c>
      <c r="G28" s="2">
        <v>1747</v>
      </c>
      <c r="H28" s="2">
        <v>276</v>
      </c>
      <c r="I28" s="2">
        <v>3</v>
      </c>
      <c r="J28" s="2">
        <v>3</v>
      </c>
      <c r="K28" s="14">
        <f t="shared" si="0"/>
        <v>0.012499999999999956</v>
      </c>
      <c r="L28" s="14">
        <f>(SUM(K3:K28))/(28-2)</f>
        <v>0.0062232905982906</v>
      </c>
    </row>
    <row r="29" spans="1:12" ht="15.75">
      <c r="A29" s="1">
        <v>0.5909722222222222</v>
      </c>
      <c r="B29" s="2">
        <v>26</v>
      </c>
      <c r="C29" s="2">
        <v>1450</v>
      </c>
      <c r="D29" s="2">
        <v>3010</v>
      </c>
      <c r="E29" s="2">
        <v>1766</v>
      </c>
      <c r="F29" s="2">
        <v>964</v>
      </c>
      <c r="G29" s="2">
        <v>2340</v>
      </c>
      <c r="H29" s="2">
        <v>1038</v>
      </c>
      <c r="I29" s="2">
        <v>3</v>
      </c>
      <c r="J29" s="2">
        <v>6</v>
      </c>
      <c r="K29" s="14"/>
      <c r="L29" t="s">
        <v>46</v>
      </c>
    </row>
    <row r="30" spans="1:11" ht="15.75">
      <c r="A30" s="1">
        <v>0.5965277777777778</v>
      </c>
      <c r="B30" s="2">
        <v>27</v>
      </c>
      <c r="C30" s="2">
        <v>3356</v>
      </c>
      <c r="D30" s="2">
        <v>378</v>
      </c>
      <c r="E30" s="2">
        <v>1014</v>
      </c>
      <c r="F30" s="2">
        <v>1646</v>
      </c>
      <c r="G30" s="2">
        <v>2665</v>
      </c>
      <c r="H30" s="2">
        <v>3201</v>
      </c>
      <c r="I30" s="2">
        <v>1</v>
      </c>
      <c r="J30" s="2">
        <v>0</v>
      </c>
      <c r="K30" s="14">
        <f t="shared" si="0"/>
        <v>0.005555555555555536</v>
      </c>
    </row>
    <row r="31" spans="1:11" ht="15.75">
      <c r="A31" s="1">
        <v>0.6006944444444444</v>
      </c>
      <c r="B31" s="2">
        <v>28</v>
      </c>
      <c r="C31" s="2">
        <v>3203</v>
      </c>
      <c r="D31" s="2">
        <v>3262</v>
      </c>
      <c r="E31" s="2">
        <v>2172</v>
      </c>
      <c r="F31" s="2">
        <v>108</v>
      </c>
      <c r="G31" s="2">
        <v>120</v>
      </c>
      <c r="H31" s="2">
        <v>695</v>
      </c>
      <c r="I31" s="2">
        <v>1</v>
      </c>
      <c r="J31" s="2">
        <v>0</v>
      </c>
      <c r="K31" s="14">
        <f t="shared" si="0"/>
        <v>0.004166666666666652</v>
      </c>
    </row>
    <row r="32" spans="1:11" ht="15.75">
      <c r="A32" s="1">
        <v>0.6104166666666667</v>
      </c>
      <c r="B32" s="2">
        <v>29</v>
      </c>
      <c r="C32" s="2">
        <v>1001</v>
      </c>
      <c r="D32" s="2">
        <v>1274</v>
      </c>
      <c r="E32" s="2">
        <v>1270</v>
      </c>
      <c r="F32" s="2">
        <v>379</v>
      </c>
      <c r="G32" s="2">
        <v>2392</v>
      </c>
      <c r="H32" s="2">
        <v>836</v>
      </c>
      <c r="I32" s="2">
        <v>1</v>
      </c>
      <c r="J32" s="2">
        <v>0</v>
      </c>
      <c r="K32" s="14">
        <f t="shared" si="0"/>
        <v>0.009722222222222299</v>
      </c>
    </row>
    <row r="33" spans="1:11" ht="15.75">
      <c r="A33" s="1">
        <v>0.6152777777777778</v>
      </c>
      <c r="B33" s="2">
        <v>30</v>
      </c>
      <c r="C33" s="2">
        <v>1590</v>
      </c>
      <c r="D33" s="2">
        <v>2051</v>
      </c>
      <c r="E33" s="2">
        <v>1248</v>
      </c>
      <c r="F33" s="2">
        <v>451</v>
      </c>
      <c r="G33" s="2">
        <v>3266</v>
      </c>
      <c r="H33" s="2">
        <v>578</v>
      </c>
      <c r="I33" s="2">
        <v>2</v>
      </c>
      <c r="J33" s="2">
        <v>4</v>
      </c>
      <c r="K33" s="14">
        <f t="shared" si="0"/>
        <v>0.004861111111111094</v>
      </c>
    </row>
    <row r="34" spans="1:11" ht="15.75">
      <c r="A34" s="1">
        <v>0.6208333333333333</v>
      </c>
      <c r="B34" s="2">
        <v>31</v>
      </c>
      <c r="C34" s="2">
        <v>1450</v>
      </c>
      <c r="D34" s="2">
        <v>2835</v>
      </c>
      <c r="E34" s="2">
        <v>2901</v>
      </c>
      <c r="F34" s="2">
        <v>963</v>
      </c>
      <c r="G34" s="2">
        <v>2632</v>
      </c>
      <c r="H34" s="2">
        <v>3138</v>
      </c>
      <c r="I34" s="2">
        <v>1</v>
      </c>
      <c r="J34" s="2">
        <v>7</v>
      </c>
      <c r="K34" s="14">
        <f t="shared" si="0"/>
        <v>0.005555555555555536</v>
      </c>
    </row>
    <row r="35" spans="1:11" ht="15.75">
      <c r="A35" s="1">
        <v>0.625</v>
      </c>
      <c r="B35" s="2">
        <v>32</v>
      </c>
      <c r="C35" s="2">
        <v>1990</v>
      </c>
      <c r="D35" s="2">
        <v>677</v>
      </c>
      <c r="E35" s="2">
        <v>2665</v>
      </c>
      <c r="F35" s="2">
        <v>3264</v>
      </c>
      <c r="G35" s="2">
        <v>1747</v>
      </c>
      <c r="H35" s="2">
        <v>2053</v>
      </c>
      <c r="I35" s="2">
        <v>2</v>
      </c>
      <c r="J35" s="2">
        <v>2</v>
      </c>
      <c r="K35" s="14">
        <f t="shared" si="0"/>
        <v>0.004166666666666652</v>
      </c>
    </row>
    <row r="36" spans="1:11" ht="15.75">
      <c r="A36" s="1">
        <v>0.6298611111111111</v>
      </c>
      <c r="B36" s="2">
        <v>33</v>
      </c>
      <c r="C36" s="2">
        <v>2172</v>
      </c>
      <c r="D36" s="2">
        <v>2010</v>
      </c>
      <c r="E36" s="2">
        <v>3209</v>
      </c>
      <c r="F36" s="2">
        <v>1014</v>
      </c>
      <c r="G36" s="2">
        <v>306</v>
      </c>
      <c r="H36" s="2">
        <v>3010</v>
      </c>
      <c r="I36" s="2">
        <v>0</v>
      </c>
      <c r="J36" s="2">
        <v>6</v>
      </c>
      <c r="K36" s="14">
        <f t="shared" si="0"/>
        <v>0.004861111111111094</v>
      </c>
    </row>
    <row r="37" spans="1:11" ht="15.75">
      <c r="A37" s="1">
        <v>0.6347222222222222</v>
      </c>
      <c r="B37" s="2">
        <v>34</v>
      </c>
      <c r="C37" s="2">
        <v>964</v>
      </c>
      <c r="D37" s="2">
        <v>378</v>
      </c>
      <c r="E37" s="2">
        <v>120</v>
      </c>
      <c r="F37" s="2">
        <v>2399</v>
      </c>
      <c r="G37" s="2">
        <v>2350</v>
      </c>
      <c r="H37" s="2">
        <v>379</v>
      </c>
      <c r="I37" s="2">
        <v>2</v>
      </c>
      <c r="J37" s="2">
        <v>1</v>
      </c>
      <c r="K37" s="14">
        <f t="shared" si="0"/>
        <v>0.004861111111111094</v>
      </c>
    </row>
    <row r="38" spans="1:11" ht="15.75">
      <c r="A38" s="1">
        <v>0.638888888888889</v>
      </c>
      <c r="B38" s="2">
        <v>35</v>
      </c>
      <c r="C38" s="2">
        <v>2252</v>
      </c>
      <c r="D38" s="2">
        <v>1038</v>
      </c>
      <c r="E38" s="2">
        <v>2279</v>
      </c>
      <c r="F38" s="2">
        <v>3193</v>
      </c>
      <c r="G38" s="2">
        <v>451</v>
      </c>
      <c r="H38" s="2">
        <v>3262</v>
      </c>
      <c r="I38" s="2">
        <v>7</v>
      </c>
      <c r="J38" s="2">
        <v>0</v>
      </c>
      <c r="K38" s="14">
        <f t="shared" si="0"/>
        <v>0.004166666666666763</v>
      </c>
    </row>
    <row r="39" spans="1:11" ht="15.75">
      <c r="A39" s="1">
        <v>0.6430555555555556</v>
      </c>
      <c r="B39" s="2">
        <v>36</v>
      </c>
      <c r="C39" s="2">
        <v>1248</v>
      </c>
      <c r="D39" s="2">
        <v>1787</v>
      </c>
      <c r="E39" s="2">
        <v>1001</v>
      </c>
      <c r="F39" s="2">
        <v>291</v>
      </c>
      <c r="G39" s="2">
        <v>1629</v>
      </c>
      <c r="H39" s="2">
        <v>3203</v>
      </c>
      <c r="I39" s="2">
        <v>3</v>
      </c>
      <c r="J39" s="2">
        <v>8</v>
      </c>
      <c r="K39" s="14">
        <f t="shared" si="0"/>
        <v>0.004166666666666652</v>
      </c>
    </row>
    <row r="40" spans="1:11" ht="15.75">
      <c r="A40" s="1">
        <v>0.6479166666666667</v>
      </c>
      <c r="B40" s="2">
        <v>37</v>
      </c>
      <c r="C40" s="2">
        <v>2392</v>
      </c>
      <c r="D40" s="2">
        <v>2603</v>
      </c>
      <c r="E40" s="2">
        <v>2051</v>
      </c>
      <c r="F40" s="2">
        <v>695</v>
      </c>
      <c r="G40" s="2">
        <v>1308</v>
      </c>
      <c r="H40" s="2">
        <v>3324</v>
      </c>
      <c r="I40" s="2">
        <v>2</v>
      </c>
      <c r="J40" s="2">
        <v>2</v>
      </c>
      <c r="K40" s="14">
        <f t="shared" si="0"/>
        <v>0.004861111111111094</v>
      </c>
    </row>
    <row r="41" spans="1:11" ht="15.75">
      <c r="A41" s="1">
        <v>0.6513888888888889</v>
      </c>
      <c r="B41" s="2">
        <v>38</v>
      </c>
      <c r="C41" s="2">
        <v>2506</v>
      </c>
      <c r="D41" s="2">
        <v>1270</v>
      </c>
      <c r="E41" s="2">
        <v>108</v>
      </c>
      <c r="F41" s="2">
        <v>93</v>
      </c>
      <c r="G41" s="2">
        <v>1766</v>
      </c>
      <c r="H41" s="2">
        <v>3201</v>
      </c>
      <c r="I41" s="2">
        <v>3</v>
      </c>
      <c r="J41" s="2">
        <v>3</v>
      </c>
      <c r="K41" s="14">
        <f t="shared" si="0"/>
        <v>0.00347222222222221</v>
      </c>
    </row>
    <row r="42" spans="1:11" ht="15.75">
      <c r="A42" s="1">
        <v>0.6576388888888889</v>
      </c>
      <c r="B42" s="2">
        <v>39</v>
      </c>
      <c r="C42" s="2">
        <v>578</v>
      </c>
      <c r="D42" s="2">
        <v>1590</v>
      </c>
      <c r="E42" s="2">
        <v>2941</v>
      </c>
      <c r="F42" s="2">
        <v>836</v>
      </c>
      <c r="G42" s="2">
        <v>2340</v>
      </c>
      <c r="H42" s="2">
        <v>3356</v>
      </c>
      <c r="I42" s="2">
        <v>1</v>
      </c>
      <c r="J42" s="2">
        <v>2</v>
      </c>
      <c r="K42" s="14">
        <f t="shared" si="0"/>
        <v>0.006249999999999978</v>
      </c>
    </row>
    <row r="43" spans="1:11" ht="15.75">
      <c r="A43" s="1">
        <v>0.6618055555555555</v>
      </c>
      <c r="B43" s="2">
        <v>40</v>
      </c>
      <c r="C43" s="2">
        <v>276</v>
      </c>
      <c r="D43" s="2">
        <v>48</v>
      </c>
      <c r="E43" s="2">
        <v>3266</v>
      </c>
      <c r="F43" s="2">
        <v>461</v>
      </c>
      <c r="G43" s="2">
        <v>1646</v>
      </c>
      <c r="H43" s="2">
        <v>1274</v>
      </c>
      <c r="I43" s="2">
        <v>0</v>
      </c>
      <c r="J43" s="2">
        <v>2</v>
      </c>
      <c r="K43" s="14">
        <f t="shared" si="0"/>
        <v>0.004166666666666652</v>
      </c>
    </row>
    <row r="44" spans="1:11" ht="15.75">
      <c r="A44" s="1">
        <v>0.6659722222222222</v>
      </c>
      <c r="B44" s="2">
        <v>41</v>
      </c>
      <c r="C44" s="2">
        <v>3138</v>
      </c>
      <c r="D44" s="2">
        <v>1629</v>
      </c>
      <c r="E44" s="2">
        <v>3010</v>
      </c>
      <c r="F44" s="2">
        <v>2632</v>
      </c>
      <c r="G44" s="2">
        <v>2279</v>
      </c>
      <c r="H44" s="2">
        <v>1014</v>
      </c>
      <c r="I44" s="2">
        <v>13</v>
      </c>
      <c r="J44" s="2">
        <v>0</v>
      </c>
      <c r="K44" s="14">
        <f t="shared" si="0"/>
        <v>0.004166666666666652</v>
      </c>
    </row>
    <row r="45" spans="1:11" ht="15.75">
      <c r="A45" s="1">
        <v>0.6708333333333334</v>
      </c>
      <c r="B45" s="2">
        <v>42</v>
      </c>
      <c r="C45" s="2">
        <v>3324</v>
      </c>
      <c r="D45" s="2">
        <v>1038</v>
      </c>
      <c r="E45" s="2">
        <v>2053</v>
      </c>
      <c r="F45" s="2">
        <v>3209</v>
      </c>
      <c r="G45" s="2">
        <v>2399</v>
      </c>
      <c r="H45" s="2">
        <v>1248</v>
      </c>
      <c r="I45" s="2">
        <v>7</v>
      </c>
      <c r="J45" s="2">
        <v>2</v>
      </c>
      <c r="K45" s="14">
        <f t="shared" si="0"/>
        <v>0.004861111111111205</v>
      </c>
    </row>
    <row r="46" spans="1:11" ht="15.75">
      <c r="A46" s="1">
        <v>0.675</v>
      </c>
      <c r="B46" s="2">
        <v>43</v>
      </c>
      <c r="C46" s="2">
        <v>677</v>
      </c>
      <c r="D46" s="2">
        <v>695</v>
      </c>
      <c r="E46" s="2">
        <v>1270</v>
      </c>
      <c r="F46" s="2">
        <v>964</v>
      </c>
      <c r="G46" s="2">
        <v>2506</v>
      </c>
      <c r="H46" s="2">
        <v>963</v>
      </c>
      <c r="I46" s="2">
        <v>0</v>
      </c>
      <c r="J46" s="2">
        <v>1</v>
      </c>
      <c r="K46" s="14">
        <f t="shared" si="0"/>
        <v>0.004166666666666652</v>
      </c>
    </row>
    <row r="47" spans="1:11" ht="15.75">
      <c r="A47" s="1">
        <v>0.6805555555555555</v>
      </c>
      <c r="B47" s="2">
        <v>44</v>
      </c>
      <c r="C47" s="2">
        <v>2350</v>
      </c>
      <c r="D47" s="2">
        <v>578</v>
      </c>
      <c r="E47" s="2">
        <v>1787</v>
      </c>
      <c r="F47" s="2">
        <v>108</v>
      </c>
      <c r="G47" s="2">
        <v>1450</v>
      </c>
      <c r="H47" s="2">
        <v>306</v>
      </c>
      <c r="I47" s="2">
        <v>2</v>
      </c>
      <c r="J47" s="2">
        <v>5</v>
      </c>
      <c r="K47" s="14">
        <f t="shared" si="0"/>
        <v>0.005555555555555425</v>
      </c>
    </row>
    <row r="48" spans="1:11" ht="15.75">
      <c r="A48" s="1">
        <v>0.6854166666666667</v>
      </c>
      <c r="B48" s="2">
        <v>45</v>
      </c>
      <c r="C48" s="2">
        <v>276</v>
      </c>
      <c r="D48" s="2">
        <v>2252</v>
      </c>
      <c r="E48" s="2">
        <v>2603</v>
      </c>
      <c r="F48" s="2">
        <v>1766</v>
      </c>
      <c r="G48" s="2">
        <v>378</v>
      </c>
      <c r="H48" s="2">
        <v>1590</v>
      </c>
      <c r="I48" s="2">
        <v>4</v>
      </c>
      <c r="J48" s="2">
        <v>0</v>
      </c>
      <c r="K48" s="14">
        <f t="shared" si="0"/>
        <v>0.004861111111111205</v>
      </c>
    </row>
    <row r="49" spans="1:11" ht="15.75">
      <c r="A49" s="1">
        <v>0.688888888888889</v>
      </c>
      <c r="B49" s="2">
        <v>46</v>
      </c>
      <c r="C49" s="2">
        <v>2172</v>
      </c>
      <c r="D49" s="2">
        <v>2901</v>
      </c>
      <c r="E49" s="2">
        <v>2340</v>
      </c>
      <c r="F49" s="2">
        <v>1274</v>
      </c>
      <c r="G49" s="2">
        <v>451</v>
      </c>
      <c r="H49" s="2">
        <v>3264</v>
      </c>
      <c r="I49" s="2">
        <v>4</v>
      </c>
      <c r="J49" s="2">
        <v>1</v>
      </c>
      <c r="K49" s="14">
        <f t="shared" si="0"/>
        <v>0.003472222222222321</v>
      </c>
    </row>
    <row r="50" spans="1:11" ht="15.75">
      <c r="A50" s="1">
        <v>0.69375</v>
      </c>
      <c r="B50" s="2">
        <v>47</v>
      </c>
      <c r="C50" s="2">
        <v>1747</v>
      </c>
      <c r="D50" s="2">
        <v>291</v>
      </c>
      <c r="E50" s="2">
        <v>836</v>
      </c>
      <c r="F50" s="2">
        <v>120</v>
      </c>
      <c r="G50" s="2">
        <v>2051</v>
      </c>
      <c r="H50" s="2">
        <v>2010</v>
      </c>
      <c r="I50" s="2">
        <v>4</v>
      </c>
      <c r="J50" s="2">
        <v>2</v>
      </c>
      <c r="K50" s="14">
        <f t="shared" si="0"/>
        <v>0.004861111111110983</v>
      </c>
    </row>
    <row r="51" spans="1:11" ht="15.75">
      <c r="A51" s="1">
        <v>0.6986111111111111</v>
      </c>
      <c r="B51" s="2">
        <v>48</v>
      </c>
      <c r="C51" s="2">
        <v>3266</v>
      </c>
      <c r="D51" s="2">
        <v>93</v>
      </c>
      <c r="E51" s="2">
        <v>1646</v>
      </c>
      <c r="F51" s="2">
        <v>3203</v>
      </c>
      <c r="G51" s="2">
        <v>2941</v>
      </c>
      <c r="H51" s="2">
        <v>2835</v>
      </c>
      <c r="I51" s="2">
        <v>6</v>
      </c>
      <c r="J51" s="2">
        <v>0</v>
      </c>
      <c r="K51" s="14">
        <f t="shared" si="0"/>
        <v>0.004861111111111094</v>
      </c>
    </row>
    <row r="52" spans="1:11" ht="15.75">
      <c r="A52" s="1">
        <v>0.7048611111111112</v>
      </c>
      <c r="B52" s="2">
        <v>49</v>
      </c>
      <c r="C52" s="2">
        <v>48</v>
      </c>
      <c r="D52" s="2">
        <v>2392</v>
      </c>
      <c r="E52" s="2">
        <v>3201</v>
      </c>
      <c r="F52" s="2">
        <v>1990</v>
      </c>
      <c r="G52" s="2">
        <v>3262</v>
      </c>
      <c r="H52" s="2">
        <v>379</v>
      </c>
      <c r="I52" s="2">
        <v>0</v>
      </c>
      <c r="J52" s="2">
        <v>2</v>
      </c>
      <c r="K52" s="14">
        <f t="shared" si="0"/>
        <v>0.006250000000000089</v>
      </c>
    </row>
    <row r="53" spans="1:11" ht="15.75">
      <c r="A53" s="1">
        <v>0.7097222222222223</v>
      </c>
      <c r="B53" s="2">
        <v>50</v>
      </c>
      <c r="C53" s="2">
        <v>461</v>
      </c>
      <c r="D53" s="2">
        <v>2665</v>
      </c>
      <c r="E53" s="2">
        <v>3356</v>
      </c>
      <c r="F53" s="2">
        <v>3193</v>
      </c>
      <c r="G53" s="2">
        <v>1308</v>
      </c>
      <c r="H53" s="2">
        <v>1001</v>
      </c>
      <c r="I53" s="2">
        <v>3</v>
      </c>
      <c r="J53" s="2">
        <v>4</v>
      </c>
      <c r="K53" s="14">
        <f t="shared" si="0"/>
        <v>0.004861111111111094</v>
      </c>
    </row>
    <row r="54" spans="1:11" ht="15.75">
      <c r="A54" s="1">
        <v>0.7145833333333332</v>
      </c>
      <c r="B54" s="2">
        <v>51</v>
      </c>
      <c r="C54" s="2">
        <v>1248</v>
      </c>
      <c r="D54" s="2">
        <v>3324</v>
      </c>
      <c r="E54" s="2">
        <v>2350</v>
      </c>
      <c r="F54" s="2">
        <v>1274</v>
      </c>
      <c r="G54" s="2">
        <v>3138</v>
      </c>
      <c r="H54" s="2">
        <v>1766</v>
      </c>
      <c r="I54" s="2">
        <v>0</v>
      </c>
      <c r="J54" s="2">
        <v>6</v>
      </c>
      <c r="K54" s="14">
        <f t="shared" si="0"/>
        <v>0.004861111111110983</v>
      </c>
    </row>
    <row r="55" spans="1:11" ht="15.75">
      <c r="A55" s="1">
        <v>0.7194444444444444</v>
      </c>
      <c r="B55" s="2">
        <v>52</v>
      </c>
      <c r="C55" s="2">
        <v>2010</v>
      </c>
      <c r="D55" s="2">
        <v>1629</v>
      </c>
      <c r="E55" s="2">
        <v>2506</v>
      </c>
      <c r="F55" s="2">
        <v>578</v>
      </c>
      <c r="G55" s="2">
        <v>2172</v>
      </c>
      <c r="H55" s="2">
        <v>2252</v>
      </c>
      <c r="I55" s="2">
        <v>4</v>
      </c>
      <c r="J55" s="2">
        <v>2</v>
      </c>
      <c r="K55" s="14">
        <f t="shared" si="0"/>
        <v>0.004861111111111205</v>
      </c>
    </row>
    <row r="56" spans="1:11" ht="15.75">
      <c r="A56" s="1">
        <v>0.7229166666666668</v>
      </c>
      <c r="B56" s="2">
        <v>53</v>
      </c>
      <c r="C56" s="2">
        <v>378</v>
      </c>
      <c r="D56" s="2">
        <v>2632</v>
      </c>
      <c r="E56" s="2">
        <v>1646</v>
      </c>
      <c r="F56" s="2">
        <v>677</v>
      </c>
      <c r="G56" s="2">
        <v>306</v>
      </c>
      <c r="H56" s="2">
        <v>2340</v>
      </c>
      <c r="I56" s="2">
        <v>7</v>
      </c>
      <c r="J56" s="2">
        <v>5</v>
      </c>
      <c r="K56" s="14">
        <f t="shared" si="0"/>
        <v>0.003472222222222321</v>
      </c>
    </row>
    <row r="57" spans="1:11" ht="15.75">
      <c r="A57" s="1">
        <v>0.7277777777777777</v>
      </c>
      <c r="B57" s="2">
        <v>54</v>
      </c>
      <c r="C57" s="2">
        <v>2399</v>
      </c>
      <c r="D57" s="2">
        <v>451</v>
      </c>
      <c r="E57" s="2">
        <v>48</v>
      </c>
      <c r="F57" s="2">
        <v>695</v>
      </c>
      <c r="G57" s="2">
        <v>2603</v>
      </c>
      <c r="H57" s="2">
        <v>3010</v>
      </c>
      <c r="I57" s="2">
        <v>1</v>
      </c>
      <c r="J57" s="2">
        <v>3</v>
      </c>
      <c r="K57" s="14">
        <f t="shared" si="0"/>
        <v>0.004861111111110983</v>
      </c>
    </row>
    <row r="58" spans="1:11" ht="15.75">
      <c r="A58" s="1">
        <v>0.7326388888888888</v>
      </c>
      <c r="B58" s="2">
        <v>55</v>
      </c>
      <c r="C58" s="2">
        <v>120</v>
      </c>
      <c r="D58" s="2">
        <v>93</v>
      </c>
      <c r="E58" s="2">
        <v>2901</v>
      </c>
      <c r="F58" s="2">
        <v>1590</v>
      </c>
      <c r="G58" s="2">
        <v>2665</v>
      </c>
      <c r="H58" s="2">
        <v>2392</v>
      </c>
      <c r="I58" s="2">
        <v>6</v>
      </c>
      <c r="J58" s="2">
        <v>0</v>
      </c>
      <c r="K58" s="14">
        <f t="shared" si="0"/>
        <v>0.004861111111111094</v>
      </c>
    </row>
    <row r="59" spans="1:12" ht="15.75">
      <c r="A59" s="1">
        <v>0.7368055555555556</v>
      </c>
      <c r="B59" s="2">
        <v>56</v>
      </c>
      <c r="C59" s="2">
        <v>963</v>
      </c>
      <c r="D59" s="2">
        <v>3209</v>
      </c>
      <c r="E59" s="2">
        <v>836</v>
      </c>
      <c r="F59" s="2">
        <v>3266</v>
      </c>
      <c r="G59" s="2">
        <v>2279</v>
      </c>
      <c r="H59" s="2">
        <v>1308</v>
      </c>
      <c r="I59" s="2">
        <v>4</v>
      </c>
      <c r="J59" s="2">
        <v>0</v>
      </c>
      <c r="K59" s="14">
        <f t="shared" si="0"/>
        <v>0.004166666666666763</v>
      </c>
      <c r="L59" s="14">
        <f>(SUM(K30:K59))/(59-29)</f>
        <v>0.004861111111111112</v>
      </c>
    </row>
    <row r="60" spans="1:10" ht="15.75">
      <c r="A60" s="1">
        <v>0.39166666666666666</v>
      </c>
      <c r="B60" s="2">
        <v>57</v>
      </c>
      <c r="C60" s="2">
        <v>2941</v>
      </c>
      <c r="D60" s="2">
        <v>2053</v>
      </c>
      <c r="E60" s="2">
        <v>276</v>
      </c>
      <c r="F60" s="2">
        <v>3262</v>
      </c>
      <c r="G60" s="2">
        <v>1270</v>
      </c>
      <c r="H60" s="2">
        <v>291</v>
      </c>
      <c r="I60" s="2">
        <v>8</v>
      </c>
      <c r="J60" s="2">
        <v>4</v>
      </c>
    </row>
    <row r="61" spans="1:11" ht="15.75">
      <c r="A61" s="1">
        <v>0.3951388888888889</v>
      </c>
      <c r="B61" s="2">
        <v>58</v>
      </c>
      <c r="C61" s="2">
        <v>1990</v>
      </c>
      <c r="D61" s="2">
        <v>3264</v>
      </c>
      <c r="E61" s="2">
        <v>2835</v>
      </c>
      <c r="F61" s="2">
        <v>1038</v>
      </c>
      <c r="G61" s="2">
        <v>2051</v>
      </c>
      <c r="H61" s="2">
        <v>1787</v>
      </c>
      <c r="I61" s="2">
        <v>2</v>
      </c>
      <c r="J61" s="2">
        <v>6</v>
      </c>
      <c r="K61" s="14">
        <f t="shared" si="0"/>
        <v>0.00347222222222221</v>
      </c>
    </row>
    <row r="62" spans="1:11" ht="15.75">
      <c r="A62" s="1">
        <v>0.3993055555555556</v>
      </c>
      <c r="B62" s="2">
        <v>59</v>
      </c>
      <c r="C62" s="2">
        <v>3193</v>
      </c>
      <c r="D62" s="2">
        <v>964</v>
      </c>
      <c r="E62" s="2">
        <v>108</v>
      </c>
      <c r="F62" s="2">
        <v>1747</v>
      </c>
      <c r="G62" s="2">
        <v>1001</v>
      </c>
      <c r="H62" s="2">
        <v>1014</v>
      </c>
      <c r="I62" s="2">
        <v>3</v>
      </c>
      <c r="J62" s="2">
        <v>2</v>
      </c>
      <c r="K62" s="14">
        <f t="shared" si="0"/>
        <v>0.004166666666666707</v>
      </c>
    </row>
    <row r="63" spans="1:11" ht="15.75">
      <c r="A63" s="1">
        <v>0.4041666666666666</v>
      </c>
      <c r="B63" s="2">
        <v>60</v>
      </c>
      <c r="C63" s="2">
        <v>379</v>
      </c>
      <c r="D63" s="2">
        <v>3201</v>
      </c>
      <c r="E63" s="2">
        <v>3356</v>
      </c>
      <c r="F63" s="2">
        <v>461</v>
      </c>
      <c r="G63" s="2">
        <v>3203</v>
      </c>
      <c r="H63" s="2">
        <v>1450</v>
      </c>
      <c r="I63" s="2">
        <v>1</v>
      </c>
      <c r="J63" s="2">
        <v>0</v>
      </c>
      <c r="K63" s="14">
        <f t="shared" si="0"/>
        <v>0.004861111111111038</v>
      </c>
    </row>
    <row r="64" spans="1:11" ht="15.75">
      <c r="A64" s="1">
        <v>0.4083333333333334</v>
      </c>
      <c r="B64" s="2">
        <v>61</v>
      </c>
      <c r="C64" s="2">
        <v>695</v>
      </c>
      <c r="D64" s="2">
        <v>2279</v>
      </c>
      <c r="E64" s="2">
        <v>2340</v>
      </c>
      <c r="F64" s="2">
        <v>2350</v>
      </c>
      <c r="G64" s="2">
        <v>2010</v>
      </c>
      <c r="H64" s="2">
        <v>2665</v>
      </c>
      <c r="I64" s="2">
        <v>0</v>
      </c>
      <c r="J64" s="2">
        <v>2</v>
      </c>
      <c r="K64" s="14">
        <f t="shared" si="0"/>
        <v>0.004166666666666763</v>
      </c>
    </row>
    <row r="65" spans="1:11" ht="15.75">
      <c r="A65" s="1">
        <v>0.4125</v>
      </c>
      <c r="B65" s="2">
        <v>62</v>
      </c>
      <c r="C65" s="2">
        <v>2399</v>
      </c>
      <c r="D65" s="2">
        <v>2252</v>
      </c>
      <c r="E65" s="2">
        <v>963</v>
      </c>
      <c r="F65" s="2">
        <v>2632</v>
      </c>
      <c r="G65" s="2">
        <v>2172</v>
      </c>
      <c r="H65" s="2">
        <v>276</v>
      </c>
      <c r="I65" s="2">
        <v>4</v>
      </c>
      <c r="J65" s="2">
        <v>3</v>
      </c>
      <c r="K65" s="14">
        <f t="shared" si="0"/>
        <v>0.004166666666666596</v>
      </c>
    </row>
    <row r="66" spans="1:11" ht="15.75">
      <c r="A66" s="1">
        <v>0.4166666666666667</v>
      </c>
      <c r="B66" s="2">
        <v>63</v>
      </c>
      <c r="C66" s="2">
        <v>3010</v>
      </c>
      <c r="D66" s="2">
        <v>2392</v>
      </c>
      <c r="E66" s="2">
        <v>2835</v>
      </c>
      <c r="F66" s="2">
        <v>2941</v>
      </c>
      <c r="G66" s="2">
        <v>2506</v>
      </c>
      <c r="H66" s="2">
        <v>1248</v>
      </c>
      <c r="I66" s="2">
        <v>2</v>
      </c>
      <c r="J66" s="2">
        <v>5</v>
      </c>
      <c r="K66" s="14">
        <f t="shared" si="0"/>
        <v>0.004166666666666707</v>
      </c>
    </row>
    <row r="67" spans="1:11" ht="15.75">
      <c r="A67" s="1">
        <v>0.42083333333333334</v>
      </c>
      <c r="B67" s="2">
        <v>64</v>
      </c>
      <c r="C67" s="2">
        <v>3262</v>
      </c>
      <c r="D67" s="2">
        <v>1747</v>
      </c>
      <c r="E67" s="2">
        <v>3209</v>
      </c>
      <c r="F67" s="2">
        <v>93</v>
      </c>
      <c r="G67" s="2">
        <v>1274</v>
      </c>
      <c r="H67" s="2">
        <v>578</v>
      </c>
      <c r="I67" s="2">
        <v>3</v>
      </c>
      <c r="J67" s="2">
        <v>0</v>
      </c>
      <c r="K67" s="14">
        <f t="shared" si="0"/>
        <v>0.004166666666666652</v>
      </c>
    </row>
    <row r="68" spans="1:11" ht="15.75">
      <c r="A68" s="1">
        <v>0.43125</v>
      </c>
      <c r="B68" s="2">
        <v>65</v>
      </c>
      <c r="C68" s="2">
        <v>1629</v>
      </c>
      <c r="D68" s="2">
        <v>1270</v>
      </c>
      <c r="E68" s="2">
        <v>3356</v>
      </c>
      <c r="F68" s="2">
        <v>3264</v>
      </c>
      <c r="G68" s="2">
        <v>2051</v>
      </c>
      <c r="H68" s="2">
        <v>48</v>
      </c>
      <c r="I68" s="2">
        <v>5</v>
      </c>
      <c r="J68" s="2">
        <v>2</v>
      </c>
      <c r="K68" s="14">
        <f aca="true" t="shared" si="1" ref="K68:K93">A68-A67</f>
        <v>0.010416666666666685</v>
      </c>
    </row>
    <row r="69" spans="1:11" ht="15.75">
      <c r="A69" s="1">
        <v>0.43472222222222223</v>
      </c>
      <c r="B69" s="2">
        <v>66</v>
      </c>
      <c r="C69" s="2">
        <v>1450</v>
      </c>
      <c r="D69" s="2">
        <v>1787</v>
      </c>
      <c r="E69" s="2">
        <v>3201</v>
      </c>
      <c r="F69" s="2">
        <v>836</v>
      </c>
      <c r="G69" s="2">
        <v>3193</v>
      </c>
      <c r="H69" s="2">
        <v>2603</v>
      </c>
      <c r="I69" s="2">
        <v>3</v>
      </c>
      <c r="J69" s="2">
        <v>10</v>
      </c>
      <c r="K69" s="14">
        <f t="shared" si="1"/>
        <v>0.00347222222222221</v>
      </c>
    </row>
    <row r="70" spans="1:11" ht="15.75">
      <c r="A70" s="1">
        <v>0.4388888888888889</v>
      </c>
      <c r="B70" s="2">
        <v>67</v>
      </c>
      <c r="C70" s="2">
        <v>3203</v>
      </c>
      <c r="D70" s="2">
        <v>306</v>
      </c>
      <c r="E70" s="2">
        <v>1990</v>
      </c>
      <c r="F70" s="2">
        <v>964</v>
      </c>
      <c r="G70" s="2">
        <v>3324</v>
      </c>
      <c r="H70" s="2">
        <v>1590</v>
      </c>
      <c r="I70" s="2">
        <v>5</v>
      </c>
      <c r="J70" s="2">
        <v>0</v>
      </c>
      <c r="K70" s="14">
        <f t="shared" si="1"/>
        <v>0.004166666666666652</v>
      </c>
    </row>
    <row r="71" spans="1:11" ht="15.75">
      <c r="A71" s="1">
        <v>0.44375</v>
      </c>
      <c r="B71" s="2">
        <v>68</v>
      </c>
      <c r="C71" s="2">
        <v>1646</v>
      </c>
      <c r="D71" s="2">
        <v>1308</v>
      </c>
      <c r="E71" s="2">
        <v>291</v>
      </c>
      <c r="F71" s="2">
        <v>379</v>
      </c>
      <c r="G71" s="2">
        <v>108</v>
      </c>
      <c r="H71" s="2">
        <v>2901</v>
      </c>
      <c r="I71" s="2">
        <v>2</v>
      </c>
      <c r="J71" s="2">
        <v>5</v>
      </c>
      <c r="K71" s="14">
        <f t="shared" si="1"/>
        <v>0.004861111111111094</v>
      </c>
    </row>
    <row r="72" spans="1:11" ht="15.75">
      <c r="A72" s="1">
        <v>0.4479166666666667</v>
      </c>
      <c r="B72" s="2">
        <v>69</v>
      </c>
      <c r="C72" s="2">
        <v>1014</v>
      </c>
      <c r="D72" s="2">
        <v>120</v>
      </c>
      <c r="E72" s="2">
        <v>2053</v>
      </c>
      <c r="F72" s="2">
        <v>451</v>
      </c>
      <c r="G72" s="2">
        <v>461</v>
      </c>
      <c r="H72" s="2">
        <v>1766</v>
      </c>
      <c r="I72" s="2">
        <v>4</v>
      </c>
      <c r="J72" s="2">
        <v>7</v>
      </c>
      <c r="K72" s="14">
        <f t="shared" si="1"/>
        <v>0.004166666666666707</v>
      </c>
    </row>
    <row r="73" spans="1:11" ht="15.75">
      <c r="A73" s="1">
        <v>0.4513888888888889</v>
      </c>
      <c r="B73" s="2">
        <v>70</v>
      </c>
      <c r="C73" s="2">
        <v>1001</v>
      </c>
      <c r="D73" s="2">
        <v>378</v>
      </c>
      <c r="E73" s="2">
        <v>677</v>
      </c>
      <c r="F73" s="2">
        <v>3138</v>
      </c>
      <c r="G73" s="2">
        <v>3266</v>
      </c>
      <c r="H73" s="2">
        <v>1038</v>
      </c>
      <c r="I73" s="2">
        <v>4</v>
      </c>
      <c r="J73" s="2">
        <v>8</v>
      </c>
      <c r="K73" s="14">
        <f t="shared" si="1"/>
        <v>0.00347222222222221</v>
      </c>
    </row>
    <row r="74" spans="1:11" ht="15.75">
      <c r="A74" s="1">
        <v>0.45555555555555555</v>
      </c>
      <c r="B74" s="2">
        <v>71</v>
      </c>
      <c r="C74" s="2">
        <v>2632</v>
      </c>
      <c r="D74" s="2">
        <v>3356</v>
      </c>
      <c r="E74" s="2">
        <v>2941</v>
      </c>
      <c r="F74" s="2">
        <v>1787</v>
      </c>
      <c r="G74" s="2">
        <v>1274</v>
      </c>
      <c r="H74" s="2">
        <v>695</v>
      </c>
      <c r="I74" s="2">
        <v>6</v>
      </c>
      <c r="J74" s="2">
        <v>2</v>
      </c>
      <c r="K74" s="14">
        <f t="shared" si="1"/>
        <v>0.004166666666666652</v>
      </c>
    </row>
    <row r="75" spans="1:11" ht="15.75">
      <c r="A75" s="1">
        <v>0.4611111111111111</v>
      </c>
      <c r="B75" s="2">
        <v>72</v>
      </c>
      <c r="C75" s="2">
        <v>2665</v>
      </c>
      <c r="D75" s="2">
        <v>2051</v>
      </c>
      <c r="E75" s="2">
        <v>3209</v>
      </c>
      <c r="F75" s="2">
        <v>48</v>
      </c>
      <c r="G75" s="2">
        <v>964</v>
      </c>
      <c r="H75" s="2">
        <v>2252</v>
      </c>
      <c r="I75" s="2">
        <v>1</v>
      </c>
      <c r="J75" s="2">
        <v>0</v>
      </c>
      <c r="K75" s="14">
        <f t="shared" si="1"/>
        <v>0.005555555555555536</v>
      </c>
    </row>
    <row r="76" spans="1:11" ht="15.75">
      <c r="A76" s="1">
        <v>0.46458333333333335</v>
      </c>
      <c r="B76" s="2">
        <v>73</v>
      </c>
      <c r="C76" s="2">
        <v>1590</v>
      </c>
      <c r="D76" s="2">
        <v>3193</v>
      </c>
      <c r="E76" s="2">
        <v>379</v>
      </c>
      <c r="F76" s="2">
        <v>3010</v>
      </c>
      <c r="G76" s="2">
        <v>3264</v>
      </c>
      <c r="H76" s="2">
        <v>2506</v>
      </c>
      <c r="I76" s="2">
        <v>0</v>
      </c>
      <c r="J76" s="2">
        <v>5</v>
      </c>
      <c r="K76" s="14">
        <f t="shared" si="1"/>
        <v>0.0034722222222222654</v>
      </c>
    </row>
    <row r="77" spans="1:11" ht="15.75">
      <c r="A77" s="1">
        <v>0.4708333333333334</v>
      </c>
      <c r="B77" s="2">
        <v>74</v>
      </c>
      <c r="C77" s="2">
        <v>2172</v>
      </c>
      <c r="D77" s="2">
        <v>1766</v>
      </c>
      <c r="E77" s="2">
        <v>1646</v>
      </c>
      <c r="F77" s="2">
        <v>1747</v>
      </c>
      <c r="G77" s="2">
        <v>2279</v>
      </c>
      <c r="H77" s="2">
        <v>2392</v>
      </c>
      <c r="I77" s="2">
        <v>3</v>
      </c>
      <c r="J77" s="2">
        <v>2</v>
      </c>
      <c r="K77" s="14">
        <f t="shared" si="1"/>
        <v>0.006250000000000033</v>
      </c>
    </row>
    <row r="78" spans="1:11" ht="15.75">
      <c r="A78" s="1">
        <v>0.4763888888888889</v>
      </c>
      <c r="B78" s="2">
        <v>75</v>
      </c>
      <c r="C78" s="2">
        <v>3266</v>
      </c>
      <c r="D78" s="2">
        <v>108</v>
      </c>
      <c r="E78" s="2">
        <v>1629</v>
      </c>
      <c r="F78" s="2">
        <v>2053</v>
      </c>
      <c r="G78" s="2">
        <v>2010</v>
      </c>
      <c r="H78" s="2">
        <v>1450</v>
      </c>
      <c r="I78" s="2">
        <v>7</v>
      </c>
      <c r="J78" s="2">
        <v>4</v>
      </c>
      <c r="K78" s="14">
        <f t="shared" si="1"/>
        <v>0.005555555555555536</v>
      </c>
    </row>
    <row r="79" spans="1:11" ht="15.75">
      <c r="A79" s="1">
        <v>0.48055555555555557</v>
      </c>
      <c r="B79" s="2">
        <v>76</v>
      </c>
      <c r="C79" s="2">
        <v>578</v>
      </c>
      <c r="D79" s="2">
        <v>3138</v>
      </c>
      <c r="E79" s="2">
        <v>1270</v>
      </c>
      <c r="F79" s="2">
        <v>2603</v>
      </c>
      <c r="G79" s="2">
        <v>2399</v>
      </c>
      <c r="H79" s="2">
        <v>3203</v>
      </c>
      <c r="I79" s="2">
        <v>8</v>
      </c>
      <c r="J79" s="2">
        <v>3</v>
      </c>
      <c r="K79" s="14">
        <f t="shared" si="1"/>
        <v>0.004166666666666652</v>
      </c>
    </row>
    <row r="80" spans="1:11" ht="15.75">
      <c r="A80" s="1">
        <v>0.4847222222222222</v>
      </c>
      <c r="B80" s="2">
        <v>77</v>
      </c>
      <c r="C80" s="2">
        <v>1001</v>
      </c>
      <c r="D80" s="2">
        <v>2901</v>
      </c>
      <c r="E80" s="2">
        <v>451</v>
      </c>
      <c r="F80" s="2">
        <v>1990</v>
      </c>
      <c r="G80" s="2">
        <v>3324</v>
      </c>
      <c r="H80" s="2">
        <v>276</v>
      </c>
      <c r="I80" s="2">
        <v>4</v>
      </c>
      <c r="J80" s="2">
        <v>3</v>
      </c>
      <c r="K80" s="14">
        <f t="shared" si="1"/>
        <v>0.004166666666666652</v>
      </c>
    </row>
    <row r="81" spans="1:11" ht="15.75">
      <c r="A81" s="1">
        <v>0.4888888888888889</v>
      </c>
      <c r="B81" s="2">
        <v>78</v>
      </c>
      <c r="C81" s="2">
        <v>677</v>
      </c>
      <c r="D81" s="2">
        <v>2835</v>
      </c>
      <c r="E81" s="2">
        <v>461</v>
      </c>
      <c r="F81" s="2">
        <v>836</v>
      </c>
      <c r="G81" s="2">
        <v>2350</v>
      </c>
      <c r="H81" s="2">
        <v>3262</v>
      </c>
      <c r="I81" s="2">
        <v>0</v>
      </c>
      <c r="J81" s="2">
        <v>4</v>
      </c>
      <c r="K81" s="14">
        <f t="shared" si="1"/>
        <v>0.004166666666666652</v>
      </c>
    </row>
    <row r="82" spans="1:11" ht="15.75">
      <c r="A82" s="1">
        <v>0.4916666666666667</v>
      </c>
      <c r="B82" s="2">
        <v>79</v>
      </c>
      <c r="C82" s="2">
        <v>378</v>
      </c>
      <c r="D82" s="2">
        <v>93</v>
      </c>
      <c r="E82" s="2">
        <v>1038</v>
      </c>
      <c r="F82" s="2">
        <v>1014</v>
      </c>
      <c r="G82" s="2">
        <v>963</v>
      </c>
      <c r="H82" s="2">
        <v>291</v>
      </c>
      <c r="I82" s="2">
        <v>8</v>
      </c>
      <c r="J82" s="2">
        <v>13</v>
      </c>
      <c r="K82" s="14">
        <f t="shared" si="1"/>
        <v>0.0027777777777778234</v>
      </c>
    </row>
    <row r="83" spans="1:11" ht="15.75">
      <c r="A83" s="1">
        <v>0.49583333333333335</v>
      </c>
      <c r="B83" s="2">
        <v>80</v>
      </c>
      <c r="C83" s="2">
        <v>1248</v>
      </c>
      <c r="D83" s="2">
        <v>1308</v>
      </c>
      <c r="E83" s="2">
        <v>306</v>
      </c>
      <c r="F83" s="2">
        <v>120</v>
      </c>
      <c r="G83" s="2">
        <v>2340</v>
      </c>
      <c r="H83" s="2">
        <v>3201</v>
      </c>
      <c r="I83" s="2">
        <v>3</v>
      </c>
      <c r="J83" s="2">
        <v>0</v>
      </c>
      <c r="K83" s="14">
        <f t="shared" si="1"/>
        <v>0.004166666666666652</v>
      </c>
    </row>
    <row r="84" spans="1:11" ht="15.75">
      <c r="A84" s="1">
        <v>0.5</v>
      </c>
      <c r="B84" s="2">
        <v>81</v>
      </c>
      <c r="C84" s="2">
        <v>3138</v>
      </c>
      <c r="D84" s="2">
        <v>2665</v>
      </c>
      <c r="E84" s="2">
        <v>379</v>
      </c>
      <c r="F84" s="2">
        <v>2941</v>
      </c>
      <c r="G84" s="2">
        <v>1766</v>
      </c>
      <c r="H84" s="2">
        <v>1787</v>
      </c>
      <c r="I84" s="2">
        <v>2</v>
      </c>
      <c r="J84" s="2">
        <v>2</v>
      </c>
      <c r="K84" s="14">
        <f t="shared" si="1"/>
        <v>0.004166666666666652</v>
      </c>
    </row>
    <row r="85" spans="1:11" ht="15.75">
      <c r="A85" s="1">
        <v>0.5048611111111111</v>
      </c>
      <c r="B85" s="2">
        <v>82</v>
      </c>
      <c r="C85" s="2">
        <v>3264</v>
      </c>
      <c r="D85" s="2">
        <v>578</v>
      </c>
      <c r="E85" s="2">
        <v>2279</v>
      </c>
      <c r="F85" s="2">
        <v>276</v>
      </c>
      <c r="G85" s="2">
        <v>964</v>
      </c>
      <c r="H85" s="2">
        <v>695</v>
      </c>
      <c r="I85" s="2">
        <v>0</v>
      </c>
      <c r="J85" s="2">
        <v>0</v>
      </c>
      <c r="K85" s="14">
        <f t="shared" si="1"/>
        <v>0.004861111111111094</v>
      </c>
    </row>
    <row r="86" spans="1:11" ht="15.75">
      <c r="A86" s="1">
        <v>0.5090277777777777</v>
      </c>
      <c r="B86" s="2">
        <v>83</v>
      </c>
      <c r="C86" s="2">
        <v>2053</v>
      </c>
      <c r="D86" s="2">
        <v>1646</v>
      </c>
      <c r="E86" s="2">
        <v>2051</v>
      </c>
      <c r="F86" s="2">
        <v>1001</v>
      </c>
      <c r="G86" s="2">
        <v>2172</v>
      </c>
      <c r="H86" s="2">
        <v>2350</v>
      </c>
      <c r="I86" s="2">
        <v>4</v>
      </c>
      <c r="J86" s="2">
        <v>4</v>
      </c>
      <c r="K86" s="14">
        <f t="shared" si="1"/>
        <v>0.004166666666666652</v>
      </c>
    </row>
    <row r="87" spans="1:11" ht="15.75">
      <c r="A87" s="1">
        <v>0.5131944444444444</v>
      </c>
      <c r="B87" s="2">
        <v>84</v>
      </c>
      <c r="C87" s="2">
        <v>2392</v>
      </c>
      <c r="D87" s="2">
        <v>677</v>
      </c>
      <c r="E87" s="2">
        <v>1450</v>
      </c>
      <c r="F87" s="2">
        <v>291</v>
      </c>
      <c r="G87" s="2">
        <v>1590</v>
      </c>
      <c r="H87" s="2">
        <v>3209</v>
      </c>
      <c r="I87" s="2">
        <v>0</v>
      </c>
      <c r="J87" s="2">
        <v>1</v>
      </c>
      <c r="K87" s="14">
        <f t="shared" si="1"/>
        <v>0.004166666666666652</v>
      </c>
    </row>
    <row r="88" spans="1:11" ht="15.75">
      <c r="A88" s="1">
        <v>0.51875</v>
      </c>
      <c r="B88" s="2">
        <v>85</v>
      </c>
      <c r="C88" s="2">
        <v>2603</v>
      </c>
      <c r="D88" s="2">
        <v>963</v>
      </c>
      <c r="E88" s="2">
        <v>3262</v>
      </c>
      <c r="F88" s="2">
        <v>1747</v>
      </c>
      <c r="G88" s="2">
        <v>3356</v>
      </c>
      <c r="H88" s="2">
        <v>1248</v>
      </c>
      <c r="I88" s="2">
        <v>5</v>
      </c>
      <c r="J88" s="2">
        <v>3</v>
      </c>
      <c r="K88" s="14">
        <f t="shared" si="1"/>
        <v>0.005555555555555647</v>
      </c>
    </row>
    <row r="89" spans="1:11" ht="15.75">
      <c r="A89" s="1">
        <v>0.5222222222222223</v>
      </c>
      <c r="B89" s="2">
        <v>86</v>
      </c>
      <c r="C89" s="2">
        <v>1014</v>
      </c>
      <c r="D89" s="2">
        <v>836</v>
      </c>
      <c r="E89" s="2">
        <v>2506</v>
      </c>
      <c r="F89" s="2">
        <v>48</v>
      </c>
      <c r="G89" s="2">
        <v>2901</v>
      </c>
      <c r="H89" s="2">
        <v>3203</v>
      </c>
      <c r="I89" s="2">
        <v>8</v>
      </c>
      <c r="J89" s="2">
        <v>0</v>
      </c>
      <c r="K89" s="14">
        <f t="shared" si="1"/>
        <v>0.00347222222222221</v>
      </c>
    </row>
    <row r="90" spans="1:11" ht="15.75">
      <c r="A90" s="1">
        <v>0.5256944444444445</v>
      </c>
      <c r="B90" s="2">
        <v>87</v>
      </c>
      <c r="C90" s="2">
        <v>1274</v>
      </c>
      <c r="D90" s="2">
        <v>2399</v>
      </c>
      <c r="E90" s="2">
        <v>1038</v>
      </c>
      <c r="F90" s="2">
        <v>306</v>
      </c>
      <c r="G90" s="2">
        <v>1629</v>
      </c>
      <c r="H90" s="2">
        <v>461</v>
      </c>
      <c r="I90" s="2">
        <v>1</v>
      </c>
      <c r="J90" s="2">
        <v>6</v>
      </c>
      <c r="K90" s="14">
        <f t="shared" si="1"/>
        <v>0.00347222222222221</v>
      </c>
    </row>
    <row r="91" spans="1:11" ht="15.75">
      <c r="A91" s="1">
        <v>0.5291666666666667</v>
      </c>
      <c r="B91" s="2">
        <v>88</v>
      </c>
      <c r="C91" s="2">
        <v>2010</v>
      </c>
      <c r="D91" s="2">
        <v>451</v>
      </c>
      <c r="E91" s="2">
        <v>1308</v>
      </c>
      <c r="F91" s="2">
        <v>378</v>
      </c>
      <c r="G91" s="2">
        <v>2835</v>
      </c>
      <c r="H91" s="2">
        <v>1270</v>
      </c>
      <c r="I91" s="2">
        <v>6</v>
      </c>
      <c r="J91" s="2">
        <v>2</v>
      </c>
      <c r="K91" s="14">
        <f t="shared" si="1"/>
        <v>0.00347222222222221</v>
      </c>
    </row>
    <row r="92" spans="1:11" ht="15.75">
      <c r="A92" s="1">
        <v>0.5340277777777778</v>
      </c>
      <c r="B92" s="2">
        <v>89</v>
      </c>
      <c r="C92" s="2">
        <v>2340</v>
      </c>
      <c r="D92" s="2">
        <v>3010</v>
      </c>
      <c r="E92" s="2">
        <v>2252</v>
      </c>
      <c r="F92" s="2">
        <v>108</v>
      </c>
      <c r="G92" s="2">
        <v>93</v>
      </c>
      <c r="H92" s="2">
        <v>1990</v>
      </c>
      <c r="I92" s="2">
        <v>6</v>
      </c>
      <c r="J92" s="2">
        <v>4</v>
      </c>
      <c r="K92" s="14">
        <f t="shared" si="1"/>
        <v>0.004861111111111094</v>
      </c>
    </row>
    <row r="93" spans="1:12" ht="15.75">
      <c r="A93" s="1">
        <v>0.5381944444444444</v>
      </c>
      <c r="B93" s="2">
        <v>90</v>
      </c>
      <c r="C93" s="2">
        <v>3324</v>
      </c>
      <c r="D93" s="2">
        <v>3193</v>
      </c>
      <c r="E93" s="2">
        <v>3201</v>
      </c>
      <c r="F93" s="2">
        <v>2632</v>
      </c>
      <c r="G93" s="2">
        <v>3266</v>
      </c>
      <c r="H93" s="2">
        <v>120</v>
      </c>
      <c r="I93" s="2">
        <v>5</v>
      </c>
      <c r="J93" s="2">
        <v>0</v>
      </c>
      <c r="K93" s="14">
        <f t="shared" si="1"/>
        <v>0.004166666666666652</v>
      </c>
      <c r="L93" s="14">
        <f>(SUM(K61:K93))/(93-60)</f>
        <v>0.00444023569023569</v>
      </c>
    </row>
    <row r="94" spans="1:12" ht="15.75">
      <c r="A94" s="1"/>
      <c r="B94" s="2"/>
      <c r="C94" s="2"/>
      <c r="D94" s="2"/>
      <c r="E94" s="2"/>
      <c r="F94" s="2"/>
      <c r="G94" t="s">
        <v>128</v>
      </c>
      <c r="I94">
        <f>SUM(I3:I93)</f>
        <v>285</v>
      </c>
      <c r="J94">
        <f>SUM(J3:J93)</f>
        <v>244</v>
      </c>
      <c r="K94" s="14"/>
      <c r="L94" s="14">
        <f>(SUM(K3:K93))/(93-2-3)</f>
        <v>0.005160984848484849</v>
      </c>
    </row>
    <row r="95" spans="1:10" ht="15.75">
      <c r="A95" s="5"/>
      <c r="G95" t="s">
        <v>129</v>
      </c>
      <c r="J95">
        <f>(I94+J94)/(93-2)/2</f>
        <v>2.9065934065934065</v>
      </c>
    </row>
    <row r="96" spans="1:11" ht="15.75" customHeight="1">
      <c r="A96" s="117" t="s">
        <v>3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</row>
    <row r="97" spans="1:11" ht="31.5">
      <c r="A97" s="3" t="s">
        <v>4</v>
      </c>
      <c r="B97" s="3" t="s">
        <v>5</v>
      </c>
      <c r="C97" s="3" t="s">
        <v>6</v>
      </c>
      <c r="D97" s="3" t="s">
        <v>7</v>
      </c>
      <c r="E97" s="3" t="s">
        <v>8</v>
      </c>
      <c r="F97" s="3" t="s">
        <v>9</v>
      </c>
      <c r="G97" s="3" t="s">
        <v>10</v>
      </c>
      <c r="H97" s="3" t="s">
        <v>11</v>
      </c>
      <c r="I97" s="3" t="s">
        <v>12</v>
      </c>
      <c r="J97" s="3" t="s">
        <v>13</v>
      </c>
      <c r="K97" s="3" t="s">
        <v>14</v>
      </c>
    </row>
    <row r="98" spans="1:11" ht="15.75">
      <c r="A98" s="1">
        <v>0.59375</v>
      </c>
      <c r="B98" s="4" t="s">
        <v>15</v>
      </c>
      <c r="C98" s="2">
        <v>1</v>
      </c>
      <c r="D98" s="2">
        <v>291</v>
      </c>
      <c r="E98" s="2">
        <v>1014</v>
      </c>
      <c r="F98" s="2">
        <v>1629</v>
      </c>
      <c r="G98" s="2">
        <v>2399</v>
      </c>
      <c r="H98" s="2">
        <v>461</v>
      </c>
      <c r="I98" s="2">
        <v>2010</v>
      </c>
      <c r="J98" s="2">
        <v>0</v>
      </c>
      <c r="K98" s="2">
        <v>5</v>
      </c>
    </row>
    <row r="99" spans="1:11" ht="15.75">
      <c r="A99" s="1">
        <v>0.5986111111111111</v>
      </c>
      <c r="B99" s="4" t="s">
        <v>16</v>
      </c>
      <c r="C99" s="2">
        <v>2</v>
      </c>
      <c r="D99" s="2">
        <v>2901</v>
      </c>
      <c r="E99" s="2">
        <v>108</v>
      </c>
      <c r="F99" s="2">
        <v>451</v>
      </c>
      <c r="G99" s="2">
        <v>3010</v>
      </c>
      <c r="H99" s="2">
        <v>2252</v>
      </c>
      <c r="I99" s="2">
        <v>2506</v>
      </c>
      <c r="J99" s="2">
        <v>2</v>
      </c>
      <c r="K99" s="2">
        <v>4</v>
      </c>
    </row>
    <row r="100" spans="1:11" ht="15.75">
      <c r="A100" s="1">
        <v>0.6020833333333333</v>
      </c>
      <c r="B100" s="4" t="s">
        <v>17</v>
      </c>
      <c r="C100" s="2">
        <v>3</v>
      </c>
      <c r="D100" s="2">
        <v>3201</v>
      </c>
      <c r="E100" s="2">
        <v>1038</v>
      </c>
      <c r="F100" s="2">
        <v>3138</v>
      </c>
      <c r="G100" s="2">
        <v>578</v>
      </c>
      <c r="H100" s="2">
        <v>3193</v>
      </c>
      <c r="I100" s="2">
        <v>3266</v>
      </c>
      <c r="J100" s="2">
        <v>11</v>
      </c>
      <c r="K100" s="2">
        <v>5</v>
      </c>
    </row>
    <row r="101" spans="1:11" ht="15.75">
      <c r="A101" s="1">
        <v>0.6069444444444444</v>
      </c>
      <c r="B101" s="4" t="s">
        <v>18</v>
      </c>
      <c r="C101" s="2">
        <v>4</v>
      </c>
      <c r="D101" s="2">
        <v>3262</v>
      </c>
      <c r="E101" s="2">
        <v>963</v>
      </c>
      <c r="F101" s="2">
        <v>378</v>
      </c>
      <c r="G101" s="2">
        <v>836</v>
      </c>
      <c r="H101" s="2">
        <v>3324</v>
      </c>
      <c r="I101" s="2">
        <v>93</v>
      </c>
      <c r="J101" s="2">
        <v>1</v>
      </c>
      <c r="K101" s="2">
        <v>3</v>
      </c>
    </row>
    <row r="102" spans="1:11" ht="15.75">
      <c r="A102" s="1">
        <v>0.6145833333333334</v>
      </c>
      <c r="B102" s="4" t="s">
        <v>19</v>
      </c>
      <c r="C102" s="2">
        <v>5</v>
      </c>
      <c r="D102" s="2">
        <v>1629</v>
      </c>
      <c r="E102" s="2">
        <v>291</v>
      </c>
      <c r="F102" s="2">
        <v>1014</v>
      </c>
      <c r="G102" s="2">
        <v>461</v>
      </c>
      <c r="H102" s="2">
        <v>2399</v>
      </c>
      <c r="I102" s="2">
        <v>2010</v>
      </c>
      <c r="J102" s="2">
        <v>7</v>
      </c>
      <c r="K102" s="2">
        <v>6</v>
      </c>
    </row>
    <row r="103" spans="1:11" ht="15.75">
      <c r="A103" s="1">
        <v>0.61875</v>
      </c>
      <c r="B103" s="4" t="s">
        <v>20</v>
      </c>
      <c r="C103" s="2">
        <v>6</v>
      </c>
      <c r="D103" s="2">
        <v>108</v>
      </c>
      <c r="E103" s="2">
        <v>2901</v>
      </c>
      <c r="F103" s="2">
        <v>451</v>
      </c>
      <c r="G103" s="2">
        <v>2252</v>
      </c>
      <c r="H103" s="2">
        <v>3010</v>
      </c>
      <c r="I103" s="2">
        <v>2506</v>
      </c>
      <c r="J103" s="2">
        <v>5</v>
      </c>
      <c r="K103" s="2">
        <v>7</v>
      </c>
    </row>
    <row r="104" spans="1:11" ht="15.75">
      <c r="A104" s="1">
        <v>0.6229166666666667</v>
      </c>
      <c r="B104" s="4" t="s">
        <v>21</v>
      </c>
      <c r="C104" s="2">
        <v>7</v>
      </c>
      <c r="D104" s="2">
        <v>3138</v>
      </c>
      <c r="E104" s="2">
        <v>1038</v>
      </c>
      <c r="F104" s="2">
        <v>3201</v>
      </c>
      <c r="G104" s="2">
        <v>3193</v>
      </c>
      <c r="H104" s="2">
        <v>3266</v>
      </c>
      <c r="I104" s="2">
        <v>578</v>
      </c>
      <c r="J104" s="2">
        <v>6</v>
      </c>
      <c r="K104" s="2">
        <v>5</v>
      </c>
    </row>
    <row r="105" spans="1:11" ht="15.75">
      <c r="A105" s="1">
        <v>0.6277777777777778</v>
      </c>
      <c r="B105" s="4" t="s">
        <v>22</v>
      </c>
      <c r="C105" s="2">
        <v>8</v>
      </c>
      <c r="D105" s="2">
        <v>3262</v>
      </c>
      <c r="E105" s="2">
        <v>963</v>
      </c>
      <c r="F105" s="2">
        <v>378</v>
      </c>
      <c r="G105" s="2">
        <v>3324</v>
      </c>
      <c r="H105" s="2">
        <v>836</v>
      </c>
      <c r="I105" s="2">
        <v>93</v>
      </c>
      <c r="J105" s="2">
        <v>0</v>
      </c>
      <c r="K105" s="2">
        <v>3</v>
      </c>
    </row>
    <row r="106" spans="1:11" ht="15.75">
      <c r="A106" s="1">
        <v>0.6319444444444444</v>
      </c>
      <c r="B106" s="4" t="s">
        <v>35</v>
      </c>
      <c r="C106" s="2">
        <v>9</v>
      </c>
      <c r="D106" s="2">
        <v>291</v>
      </c>
      <c r="E106" s="2">
        <v>1014</v>
      </c>
      <c r="F106" s="2">
        <v>1629</v>
      </c>
      <c r="G106" s="2">
        <v>461</v>
      </c>
      <c r="H106" s="2">
        <v>2010</v>
      </c>
      <c r="I106" s="2">
        <v>2399</v>
      </c>
      <c r="J106" s="2">
        <v>9</v>
      </c>
      <c r="K106" s="2">
        <v>1</v>
      </c>
    </row>
    <row r="107" spans="1:11" ht="15.75">
      <c r="A107" s="1">
        <v>0.6444444444444445</v>
      </c>
      <c r="B107" s="4" t="s">
        <v>24</v>
      </c>
      <c r="C107" s="2">
        <v>13</v>
      </c>
      <c r="D107" s="2">
        <v>1014</v>
      </c>
      <c r="E107" s="2">
        <v>1629</v>
      </c>
      <c r="F107" s="2">
        <v>291</v>
      </c>
      <c r="G107" s="2">
        <v>2252</v>
      </c>
      <c r="H107" s="2">
        <v>2506</v>
      </c>
      <c r="I107" s="2">
        <v>3010</v>
      </c>
      <c r="J107" s="2">
        <v>6</v>
      </c>
      <c r="K107" s="2">
        <v>7</v>
      </c>
    </row>
    <row r="108" spans="1:11" ht="15.75">
      <c r="A108" s="1">
        <v>0.6548611111111111</v>
      </c>
      <c r="B108" s="4" t="s">
        <v>26</v>
      </c>
      <c r="C108" s="2">
        <v>15</v>
      </c>
      <c r="D108" s="2">
        <v>291</v>
      </c>
      <c r="E108" s="2">
        <v>1629</v>
      </c>
      <c r="F108" s="2">
        <v>1014</v>
      </c>
      <c r="G108" s="2">
        <v>2506</v>
      </c>
      <c r="H108" s="2">
        <v>3010</v>
      </c>
      <c r="I108" s="2">
        <v>2252</v>
      </c>
      <c r="J108" s="2">
        <v>9</v>
      </c>
      <c r="K108" s="2">
        <v>8</v>
      </c>
    </row>
    <row r="109" spans="1:11" ht="15.75">
      <c r="A109" s="1">
        <v>0.6590277777777778</v>
      </c>
      <c r="B109" s="4" t="s">
        <v>27</v>
      </c>
      <c r="C109" s="2">
        <v>16</v>
      </c>
      <c r="D109" s="2">
        <v>3201</v>
      </c>
      <c r="E109" s="2">
        <v>3138</v>
      </c>
      <c r="F109" s="2">
        <v>1038</v>
      </c>
      <c r="G109" s="2">
        <v>93</v>
      </c>
      <c r="H109" s="2">
        <v>836</v>
      </c>
      <c r="I109" s="2">
        <v>3324</v>
      </c>
      <c r="J109" s="2">
        <v>3</v>
      </c>
      <c r="K109" s="2">
        <v>5</v>
      </c>
    </row>
    <row r="110" spans="1:11" ht="15.75">
      <c r="A110" s="1">
        <v>0.6701388888888888</v>
      </c>
      <c r="B110" s="4" t="s">
        <v>32</v>
      </c>
      <c r="C110" s="2">
        <v>17</v>
      </c>
      <c r="D110" s="2">
        <v>3356</v>
      </c>
      <c r="E110" s="2">
        <v>1629</v>
      </c>
      <c r="F110" s="2">
        <v>291</v>
      </c>
      <c r="G110" s="2">
        <v>2506</v>
      </c>
      <c r="H110" s="2">
        <v>2252</v>
      </c>
      <c r="I110" s="2">
        <v>3010</v>
      </c>
      <c r="J110" s="2">
        <v>2</v>
      </c>
      <c r="K110" s="2">
        <v>5</v>
      </c>
    </row>
    <row r="111" spans="1:11" ht="15.75">
      <c r="A111" s="1">
        <v>0.6798611111111111</v>
      </c>
      <c r="B111" s="4" t="s">
        <v>28</v>
      </c>
      <c r="C111" s="2">
        <v>18</v>
      </c>
      <c r="D111" s="2">
        <v>3138</v>
      </c>
      <c r="E111" s="2">
        <v>1038</v>
      </c>
      <c r="F111" s="2">
        <v>3201</v>
      </c>
      <c r="G111" s="2">
        <v>93</v>
      </c>
      <c r="H111" s="2">
        <v>836</v>
      </c>
      <c r="I111" s="2">
        <v>3324</v>
      </c>
      <c r="J111" s="2">
        <v>8</v>
      </c>
      <c r="K111" s="2">
        <v>2</v>
      </c>
    </row>
    <row r="112" spans="1:11" ht="15.75">
      <c r="A112" s="1">
        <v>0.688888888888889</v>
      </c>
      <c r="B112" s="4" t="s">
        <v>25</v>
      </c>
      <c r="C112" s="2">
        <v>14</v>
      </c>
      <c r="D112" s="2">
        <v>1038</v>
      </c>
      <c r="E112" s="2">
        <v>3138</v>
      </c>
      <c r="F112" s="2">
        <v>3201</v>
      </c>
      <c r="G112" s="2">
        <v>3324</v>
      </c>
      <c r="H112" s="2">
        <v>836</v>
      </c>
      <c r="I112" s="2">
        <v>93</v>
      </c>
      <c r="J112" s="2">
        <v>6</v>
      </c>
      <c r="K112" s="2">
        <v>2</v>
      </c>
    </row>
    <row r="113" spans="1:11" ht="15.75">
      <c r="A113" s="1">
        <v>0.7020833333333334</v>
      </c>
      <c r="B113" s="4" t="s">
        <v>29</v>
      </c>
      <c r="C113" s="2">
        <v>19</v>
      </c>
      <c r="D113" s="2">
        <v>2506</v>
      </c>
      <c r="E113" s="2">
        <v>3010</v>
      </c>
      <c r="F113" s="2">
        <v>2252</v>
      </c>
      <c r="G113" s="2">
        <v>3201</v>
      </c>
      <c r="H113" s="2">
        <v>3138</v>
      </c>
      <c r="I113" s="2">
        <v>1038</v>
      </c>
      <c r="J113" s="2">
        <v>5</v>
      </c>
      <c r="K113" s="2">
        <v>4</v>
      </c>
    </row>
    <row r="114" spans="1:11" ht="15.75">
      <c r="A114" s="1">
        <v>0.7118055555555555</v>
      </c>
      <c r="B114" s="4" t="s">
        <v>30</v>
      </c>
      <c r="C114" s="2">
        <v>20</v>
      </c>
      <c r="D114" s="2">
        <v>2252</v>
      </c>
      <c r="E114" s="2">
        <v>3010</v>
      </c>
      <c r="F114" s="2">
        <v>2506</v>
      </c>
      <c r="G114" s="2">
        <v>3138</v>
      </c>
      <c r="H114" s="2">
        <v>3201</v>
      </c>
      <c r="I114" s="2">
        <v>1038</v>
      </c>
      <c r="J114" s="2">
        <v>6</v>
      </c>
      <c r="K114" s="2">
        <v>7</v>
      </c>
    </row>
    <row r="115" spans="1:11" ht="15.75">
      <c r="A115" s="1">
        <v>0.7215277777777778</v>
      </c>
      <c r="B115" s="4" t="s">
        <v>33</v>
      </c>
      <c r="C115" s="2">
        <v>21</v>
      </c>
      <c r="D115" s="2">
        <v>3010</v>
      </c>
      <c r="E115" s="2">
        <v>2506</v>
      </c>
      <c r="F115" s="2">
        <v>2252</v>
      </c>
      <c r="G115" s="2">
        <v>3138</v>
      </c>
      <c r="H115" s="2">
        <v>3201</v>
      </c>
      <c r="I115" s="2">
        <v>1038</v>
      </c>
      <c r="J115" s="2">
        <v>6</v>
      </c>
      <c r="K115" s="2">
        <v>3</v>
      </c>
    </row>
    <row r="116" spans="8:11" ht="15.75">
      <c r="H116" t="s">
        <v>128</v>
      </c>
      <c r="J116">
        <f>SUM(J98:J115)</f>
        <v>92</v>
      </c>
      <c r="K116" s="32">
        <f>SUM(K98:K115)</f>
        <v>82</v>
      </c>
    </row>
    <row r="117" spans="8:11" ht="15.75">
      <c r="H117" t="s">
        <v>129</v>
      </c>
      <c r="K117">
        <f>(J116+K116)/(115-97)/2</f>
        <v>4.833333333333333</v>
      </c>
    </row>
  </sheetData>
  <sheetProtection/>
  <mergeCells count="2">
    <mergeCell ref="A1:J1"/>
    <mergeCell ref="A96:K96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115"/>
  <sheetViews>
    <sheetView zoomScalePageLayoutView="0" workbookViewId="0" topLeftCell="A82">
      <selection activeCell="K96" sqref="K96"/>
    </sheetView>
  </sheetViews>
  <sheetFormatPr defaultColWidth="8.875" defaultRowHeight="15.75"/>
  <sheetData>
    <row r="1" spans="1:10" ht="15.75" customHeight="1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1" ht="31.5">
      <c r="A2" s="3" t="s">
        <v>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11" t="s">
        <v>39</v>
      </c>
    </row>
    <row r="3" spans="1:12" ht="15.75">
      <c r="A3" s="1">
        <v>0.39375</v>
      </c>
      <c r="B3" s="2">
        <v>1</v>
      </c>
      <c r="C3" s="2">
        <v>2461</v>
      </c>
      <c r="D3" s="2">
        <v>2369</v>
      </c>
      <c r="E3" s="2">
        <v>2986</v>
      </c>
      <c r="F3" s="2">
        <v>2777</v>
      </c>
      <c r="G3" s="2">
        <v>2571</v>
      </c>
      <c r="H3" s="2">
        <v>2779</v>
      </c>
      <c r="I3" s="2">
        <v>1</v>
      </c>
      <c r="J3" s="2">
        <v>0</v>
      </c>
      <c r="L3" t="s">
        <v>41</v>
      </c>
    </row>
    <row r="4" spans="1:11" ht="15.75">
      <c r="A4" s="1">
        <v>0.40069444444444446</v>
      </c>
      <c r="B4" s="2">
        <v>2</v>
      </c>
      <c r="C4" s="2">
        <v>476</v>
      </c>
      <c r="D4" s="2">
        <v>2359</v>
      </c>
      <c r="E4" s="2">
        <v>3247</v>
      </c>
      <c r="F4" s="2">
        <v>3163</v>
      </c>
      <c r="G4" s="2">
        <v>2333</v>
      </c>
      <c r="H4" s="2">
        <v>2765</v>
      </c>
      <c r="I4" s="2">
        <v>1</v>
      </c>
      <c r="J4" s="2">
        <v>0</v>
      </c>
      <c r="K4" s="14">
        <f aca="true" t="shared" si="0" ref="K4:K68">A4-A3</f>
        <v>0.006944444444444475</v>
      </c>
    </row>
    <row r="5" spans="1:11" ht="15.75">
      <c r="A5" s="1">
        <v>0.40625</v>
      </c>
      <c r="B5" s="2">
        <v>3</v>
      </c>
      <c r="C5" s="2">
        <v>1209</v>
      </c>
      <c r="D5" s="2">
        <v>2829</v>
      </c>
      <c r="E5" s="2">
        <v>2773</v>
      </c>
      <c r="F5" s="2">
        <v>31</v>
      </c>
      <c r="G5" s="2">
        <v>2398</v>
      </c>
      <c r="H5" s="2">
        <v>2424</v>
      </c>
      <c r="I5" s="2">
        <v>0</v>
      </c>
      <c r="J5" s="2">
        <v>3</v>
      </c>
      <c r="K5" s="14">
        <f t="shared" si="0"/>
        <v>0.005555555555555536</v>
      </c>
    </row>
    <row r="6" spans="1:11" ht="15.75">
      <c r="A6" s="1">
        <v>0.4145833333333333</v>
      </c>
      <c r="B6" s="2">
        <v>4</v>
      </c>
      <c r="C6" s="2">
        <v>2352</v>
      </c>
      <c r="D6" s="2">
        <v>3160</v>
      </c>
      <c r="E6" s="2">
        <v>3144</v>
      </c>
      <c r="F6" s="2">
        <v>1742</v>
      </c>
      <c r="G6" s="2">
        <v>2723</v>
      </c>
      <c r="H6" s="2">
        <v>2373</v>
      </c>
      <c r="I6" s="2">
        <v>2</v>
      </c>
      <c r="J6" s="2">
        <v>3</v>
      </c>
      <c r="K6" s="14">
        <f t="shared" si="0"/>
        <v>0.008333333333333304</v>
      </c>
    </row>
    <row r="7" spans="1:11" ht="15.75">
      <c r="A7" s="1">
        <v>0.42083333333333334</v>
      </c>
      <c r="B7" s="2">
        <v>5</v>
      </c>
      <c r="C7" s="2">
        <v>2795</v>
      </c>
      <c r="D7" s="2">
        <v>2395</v>
      </c>
      <c r="E7" s="2">
        <v>1863</v>
      </c>
      <c r="F7" s="2">
        <v>2343</v>
      </c>
      <c r="G7" s="2">
        <v>932</v>
      </c>
      <c r="H7" s="2">
        <v>2759</v>
      </c>
      <c r="I7" s="2">
        <v>0</v>
      </c>
      <c r="J7" s="2">
        <v>2</v>
      </c>
      <c r="K7" s="14">
        <f t="shared" si="0"/>
        <v>0.006250000000000033</v>
      </c>
    </row>
    <row r="8" spans="1:11" ht="15.75">
      <c r="A8" s="1">
        <v>0.4263888888888889</v>
      </c>
      <c r="B8" s="2">
        <v>6</v>
      </c>
      <c r="C8" s="2">
        <v>1939</v>
      </c>
      <c r="D8" s="2">
        <v>1561</v>
      </c>
      <c r="E8" s="2">
        <v>1710</v>
      </c>
      <c r="F8" s="2">
        <v>3169</v>
      </c>
      <c r="G8" s="2">
        <v>2341</v>
      </c>
      <c r="H8" s="2">
        <v>2410</v>
      </c>
      <c r="I8" s="2">
        <v>3</v>
      </c>
      <c r="J8" s="2">
        <v>4</v>
      </c>
      <c r="K8" s="14">
        <f t="shared" si="0"/>
        <v>0.005555555555555536</v>
      </c>
    </row>
    <row r="9" spans="1:11" ht="15.75">
      <c r="A9" s="1">
        <v>0.4354166666666666</v>
      </c>
      <c r="B9" s="2">
        <v>7</v>
      </c>
      <c r="C9" s="2">
        <v>935</v>
      </c>
      <c r="D9" s="2">
        <v>1987</v>
      </c>
      <c r="E9" s="2">
        <v>2396</v>
      </c>
      <c r="F9" s="2">
        <v>2376</v>
      </c>
      <c r="G9" s="2">
        <v>2004</v>
      </c>
      <c r="H9" s="2">
        <v>2354</v>
      </c>
      <c r="I9" s="2">
        <v>5</v>
      </c>
      <c r="J9" s="2">
        <v>1</v>
      </c>
      <c r="K9" s="14">
        <f t="shared" si="0"/>
        <v>0.009027777777777746</v>
      </c>
    </row>
    <row r="10" spans="1:11" ht="15.75">
      <c r="A10" s="1">
        <v>0.44027777777777777</v>
      </c>
      <c r="B10" s="2">
        <v>8</v>
      </c>
      <c r="C10" s="2">
        <v>2388</v>
      </c>
      <c r="D10" s="2">
        <v>2389</v>
      </c>
      <c r="E10" s="2">
        <v>2382</v>
      </c>
      <c r="F10" s="2">
        <v>2391</v>
      </c>
      <c r="G10" s="2">
        <v>3413</v>
      </c>
      <c r="H10" s="2">
        <v>3179</v>
      </c>
      <c r="I10" s="2">
        <v>0</v>
      </c>
      <c r="J10" s="2">
        <v>1</v>
      </c>
      <c r="K10" s="14">
        <f t="shared" si="0"/>
        <v>0.004861111111111149</v>
      </c>
    </row>
    <row r="11" spans="1:11" ht="15.75">
      <c r="A11" s="1">
        <v>0.4458333333333333</v>
      </c>
      <c r="B11" s="2">
        <v>9</v>
      </c>
      <c r="C11" s="2">
        <v>3124</v>
      </c>
      <c r="D11" s="2">
        <v>2842</v>
      </c>
      <c r="E11" s="2">
        <v>1750</v>
      </c>
      <c r="F11" s="2">
        <v>2435</v>
      </c>
      <c r="G11" s="2">
        <v>3152</v>
      </c>
      <c r="H11" s="2">
        <v>2372</v>
      </c>
      <c r="I11" s="2">
        <v>4</v>
      </c>
      <c r="J11" s="2">
        <v>0</v>
      </c>
      <c r="K11" s="14">
        <f t="shared" si="0"/>
        <v>0.005555555555555536</v>
      </c>
    </row>
    <row r="12" spans="1:11" ht="15.75">
      <c r="A12" s="1">
        <v>0.45069444444444445</v>
      </c>
      <c r="B12" s="2">
        <v>10</v>
      </c>
      <c r="C12" s="2">
        <v>2165</v>
      </c>
      <c r="D12" s="2">
        <v>3247</v>
      </c>
      <c r="E12" s="2">
        <v>31</v>
      </c>
      <c r="F12" s="2">
        <v>2777</v>
      </c>
      <c r="G12" s="2">
        <v>2369</v>
      </c>
      <c r="H12" s="2">
        <v>2395</v>
      </c>
      <c r="I12" s="2">
        <v>3</v>
      </c>
      <c r="J12" s="2">
        <v>1</v>
      </c>
      <c r="K12" s="14">
        <f t="shared" si="0"/>
        <v>0.004861111111111149</v>
      </c>
    </row>
    <row r="13" spans="1:11" ht="15.75">
      <c r="A13" s="1">
        <v>0.45555555555555555</v>
      </c>
      <c r="B13" s="2">
        <v>11</v>
      </c>
      <c r="C13" s="2">
        <v>1939</v>
      </c>
      <c r="D13" s="2">
        <v>2829</v>
      </c>
      <c r="E13" s="2">
        <v>3144</v>
      </c>
      <c r="F13" s="2">
        <v>2359</v>
      </c>
      <c r="G13" s="2">
        <v>2759</v>
      </c>
      <c r="H13" s="2">
        <v>2986</v>
      </c>
      <c r="I13" s="2">
        <v>5</v>
      </c>
      <c r="J13" s="2">
        <v>2</v>
      </c>
      <c r="K13" s="14">
        <f t="shared" si="0"/>
        <v>0.004861111111111094</v>
      </c>
    </row>
    <row r="14" spans="1:11" ht="15.75">
      <c r="A14" s="1">
        <v>0.4604166666666667</v>
      </c>
      <c r="B14" s="2">
        <v>12</v>
      </c>
      <c r="C14" s="2">
        <v>476</v>
      </c>
      <c r="D14" s="2">
        <v>2341</v>
      </c>
      <c r="E14" s="2">
        <v>932</v>
      </c>
      <c r="F14" s="2">
        <v>2461</v>
      </c>
      <c r="G14" s="2">
        <v>2398</v>
      </c>
      <c r="H14" s="2">
        <v>2396</v>
      </c>
      <c r="I14" s="2">
        <v>1</v>
      </c>
      <c r="J14" s="2">
        <v>0</v>
      </c>
      <c r="K14" s="14">
        <f t="shared" si="0"/>
        <v>0.004861111111111149</v>
      </c>
    </row>
    <row r="15" spans="1:11" ht="15.75">
      <c r="A15" s="1">
        <v>0.46527777777777773</v>
      </c>
      <c r="B15" s="2">
        <v>13</v>
      </c>
      <c r="C15" s="2">
        <v>1561</v>
      </c>
      <c r="D15" s="2">
        <v>2424</v>
      </c>
      <c r="E15" s="2">
        <v>2389</v>
      </c>
      <c r="F15" s="2">
        <v>2004</v>
      </c>
      <c r="G15" s="2">
        <v>1863</v>
      </c>
      <c r="H15" s="2">
        <v>1987</v>
      </c>
      <c r="I15" s="2">
        <v>3</v>
      </c>
      <c r="J15" s="2">
        <v>2</v>
      </c>
      <c r="K15" s="14">
        <f t="shared" si="0"/>
        <v>0.004861111111111038</v>
      </c>
    </row>
    <row r="16" spans="1:11" ht="15.75">
      <c r="A16" s="1">
        <v>0.47222222222222227</v>
      </c>
      <c r="B16" s="2">
        <v>14</v>
      </c>
      <c r="C16" s="2">
        <v>3160</v>
      </c>
      <c r="D16" s="2">
        <v>2343</v>
      </c>
      <c r="E16" s="2">
        <v>2354</v>
      </c>
      <c r="F16" s="2">
        <v>2388</v>
      </c>
      <c r="G16" s="2">
        <v>2842</v>
      </c>
      <c r="H16" s="2">
        <v>2391</v>
      </c>
      <c r="I16" s="2">
        <v>1</v>
      </c>
      <c r="J16" s="2">
        <v>4</v>
      </c>
      <c r="K16" s="14">
        <f t="shared" si="0"/>
        <v>0.006944444444444531</v>
      </c>
    </row>
    <row r="17" spans="1:11" ht="15.75">
      <c r="A17" s="1">
        <v>0.4763888888888889</v>
      </c>
      <c r="B17" s="2">
        <v>15</v>
      </c>
      <c r="C17" s="2">
        <v>2723</v>
      </c>
      <c r="D17" s="2">
        <v>3152</v>
      </c>
      <c r="E17" s="2">
        <v>1750</v>
      </c>
      <c r="F17" s="2">
        <v>2571</v>
      </c>
      <c r="G17" s="2">
        <v>3413</v>
      </c>
      <c r="H17" s="2">
        <v>2165</v>
      </c>
      <c r="I17" s="2">
        <v>2</v>
      </c>
      <c r="J17" s="2">
        <v>0</v>
      </c>
      <c r="K17" s="14">
        <f t="shared" si="0"/>
        <v>0.004166666666666652</v>
      </c>
    </row>
    <row r="18" spans="1:11" ht="15.75">
      <c r="A18" s="1">
        <v>0.48125</v>
      </c>
      <c r="B18" s="2">
        <v>16</v>
      </c>
      <c r="C18" s="2">
        <v>2333</v>
      </c>
      <c r="D18" s="2">
        <v>3169</v>
      </c>
      <c r="E18" s="2">
        <v>2376</v>
      </c>
      <c r="F18" s="2">
        <v>2382</v>
      </c>
      <c r="G18" s="2">
        <v>2773</v>
      </c>
      <c r="H18" s="2">
        <v>2352</v>
      </c>
      <c r="I18" s="2">
        <v>1</v>
      </c>
      <c r="J18" s="2">
        <v>2</v>
      </c>
      <c r="K18" s="14">
        <f t="shared" si="0"/>
        <v>0.004861111111111094</v>
      </c>
    </row>
    <row r="19" spans="1:11" ht="15.75">
      <c r="A19" s="1">
        <v>0.48541666666666666</v>
      </c>
      <c r="B19" s="2">
        <v>17</v>
      </c>
      <c r="C19" s="2">
        <v>2373</v>
      </c>
      <c r="D19" s="2">
        <v>2779</v>
      </c>
      <c r="E19" s="2">
        <v>2795</v>
      </c>
      <c r="F19" s="2">
        <v>2410</v>
      </c>
      <c r="G19" s="2">
        <v>2372</v>
      </c>
      <c r="H19" s="2">
        <v>3124</v>
      </c>
      <c r="I19" s="2">
        <v>0</v>
      </c>
      <c r="J19" s="2">
        <v>1</v>
      </c>
      <c r="K19" s="14">
        <f t="shared" si="0"/>
        <v>0.004166666666666652</v>
      </c>
    </row>
    <row r="20" spans="1:11" ht="15.75">
      <c r="A20" s="1">
        <v>0.4895833333333333</v>
      </c>
      <c r="B20" s="2">
        <v>18</v>
      </c>
      <c r="C20" s="2">
        <v>1710</v>
      </c>
      <c r="D20" s="2">
        <v>1209</v>
      </c>
      <c r="E20" s="2">
        <v>3179</v>
      </c>
      <c r="F20" s="2">
        <v>1742</v>
      </c>
      <c r="G20" s="2">
        <v>3163</v>
      </c>
      <c r="H20" s="2">
        <v>2435</v>
      </c>
      <c r="I20" s="2">
        <v>2</v>
      </c>
      <c r="J20" s="2">
        <v>2</v>
      </c>
      <c r="K20" s="14">
        <f t="shared" si="0"/>
        <v>0.004166666666666652</v>
      </c>
    </row>
    <row r="21" spans="1:11" ht="15.75">
      <c r="A21" s="1">
        <v>0.49375</v>
      </c>
      <c r="B21" s="2">
        <v>19</v>
      </c>
      <c r="C21" s="2">
        <v>2765</v>
      </c>
      <c r="D21" s="2">
        <v>2395</v>
      </c>
      <c r="E21" s="2">
        <v>3144</v>
      </c>
      <c r="F21" s="2">
        <v>935</v>
      </c>
      <c r="G21" s="2">
        <v>2341</v>
      </c>
      <c r="H21" s="2">
        <v>2389</v>
      </c>
      <c r="I21" s="2">
        <v>2</v>
      </c>
      <c r="J21" s="2">
        <v>5</v>
      </c>
      <c r="K21" s="14">
        <f t="shared" si="0"/>
        <v>0.004166666666666707</v>
      </c>
    </row>
    <row r="22" spans="1:11" ht="15.75">
      <c r="A22" s="1">
        <v>0.4993055555555555</v>
      </c>
      <c r="B22" s="2">
        <v>20</v>
      </c>
      <c r="C22" s="2">
        <v>2354</v>
      </c>
      <c r="D22" s="2">
        <v>2359</v>
      </c>
      <c r="E22" s="2">
        <v>2723</v>
      </c>
      <c r="F22" s="2">
        <v>31</v>
      </c>
      <c r="G22" s="2">
        <v>2986</v>
      </c>
      <c r="H22" s="2">
        <v>3152</v>
      </c>
      <c r="I22" s="2">
        <v>0</v>
      </c>
      <c r="J22" s="2">
        <v>2</v>
      </c>
      <c r="K22" s="14">
        <f t="shared" si="0"/>
        <v>0.00555555555555548</v>
      </c>
    </row>
    <row r="23" spans="1:11" ht="15.75">
      <c r="A23" s="1">
        <v>0.5027777777777778</v>
      </c>
      <c r="B23" s="2">
        <v>21</v>
      </c>
      <c r="C23" s="2">
        <v>3247</v>
      </c>
      <c r="D23" s="2">
        <v>3413</v>
      </c>
      <c r="E23" s="2">
        <v>1863</v>
      </c>
      <c r="F23" s="2">
        <v>2461</v>
      </c>
      <c r="G23" s="2">
        <v>2773</v>
      </c>
      <c r="H23" s="2">
        <v>3169</v>
      </c>
      <c r="I23" s="2">
        <v>0</v>
      </c>
      <c r="J23" s="2">
        <v>0</v>
      </c>
      <c r="K23" s="14">
        <f t="shared" si="0"/>
        <v>0.0034722222222222654</v>
      </c>
    </row>
    <row r="24" spans="1:11" ht="15.75">
      <c r="A24" s="1">
        <v>0.5076388888888889</v>
      </c>
      <c r="B24" s="2">
        <v>22</v>
      </c>
      <c r="C24" s="2">
        <v>2382</v>
      </c>
      <c r="D24" s="2">
        <v>2333</v>
      </c>
      <c r="E24" s="2">
        <v>2391</v>
      </c>
      <c r="F24" s="2">
        <v>1987</v>
      </c>
      <c r="G24" s="2">
        <v>1750</v>
      </c>
      <c r="H24" s="2">
        <v>2410</v>
      </c>
      <c r="I24" s="2">
        <v>1</v>
      </c>
      <c r="J24" s="2">
        <v>8</v>
      </c>
      <c r="K24" s="14">
        <f t="shared" si="0"/>
        <v>0.004861111111111094</v>
      </c>
    </row>
    <row r="25" spans="1:11" ht="15.75">
      <c r="A25" s="1">
        <v>0.5180555555555556</v>
      </c>
      <c r="B25" s="2">
        <v>23</v>
      </c>
      <c r="C25" s="2">
        <v>2004</v>
      </c>
      <c r="D25" s="2">
        <v>1939</v>
      </c>
      <c r="E25" s="2">
        <v>2571</v>
      </c>
      <c r="F25" s="2">
        <v>2779</v>
      </c>
      <c r="G25" s="2">
        <v>1742</v>
      </c>
      <c r="H25" s="2">
        <v>2842</v>
      </c>
      <c r="I25" s="2">
        <v>3</v>
      </c>
      <c r="J25" s="2">
        <v>3</v>
      </c>
      <c r="K25" s="14">
        <f t="shared" si="0"/>
        <v>0.01041666666666674</v>
      </c>
    </row>
    <row r="26" spans="1:11" ht="15.75">
      <c r="A26" s="1">
        <v>0.5229166666666667</v>
      </c>
      <c r="B26" s="2">
        <v>24</v>
      </c>
      <c r="C26" s="2">
        <v>3160</v>
      </c>
      <c r="D26" s="2">
        <v>2396</v>
      </c>
      <c r="E26" s="2">
        <v>3163</v>
      </c>
      <c r="F26" s="2">
        <v>2165</v>
      </c>
      <c r="G26" s="2">
        <v>2829</v>
      </c>
      <c r="H26" s="2">
        <v>2795</v>
      </c>
      <c r="I26" s="2">
        <v>3</v>
      </c>
      <c r="J26" s="2">
        <v>3</v>
      </c>
      <c r="K26" s="14">
        <f t="shared" si="0"/>
        <v>0.004861111111111094</v>
      </c>
    </row>
    <row r="27" spans="1:11" ht="15.75">
      <c r="A27" s="1">
        <v>0.5298611111111111</v>
      </c>
      <c r="B27" s="2">
        <v>25</v>
      </c>
      <c r="C27" s="2">
        <v>2777</v>
      </c>
      <c r="D27" s="2">
        <v>2372</v>
      </c>
      <c r="E27" s="2">
        <v>2759</v>
      </c>
      <c r="F27" s="2">
        <v>3179</v>
      </c>
      <c r="G27" s="2">
        <v>2352</v>
      </c>
      <c r="H27" s="2">
        <v>932</v>
      </c>
      <c r="I27" s="2">
        <v>0</v>
      </c>
      <c r="J27" s="2">
        <v>3</v>
      </c>
      <c r="K27" s="14">
        <f t="shared" si="0"/>
        <v>0.00694444444444442</v>
      </c>
    </row>
    <row r="28" spans="1:11" ht="15.75">
      <c r="A28" s="1">
        <v>0.5340277777777778</v>
      </c>
      <c r="B28" s="2">
        <v>26</v>
      </c>
      <c r="C28" s="2">
        <v>2343</v>
      </c>
      <c r="D28" s="2">
        <v>1209</v>
      </c>
      <c r="E28" s="2">
        <v>2424</v>
      </c>
      <c r="F28" s="2">
        <v>3124</v>
      </c>
      <c r="G28" s="2">
        <v>935</v>
      </c>
      <c r="H28" s="2">
        <v>2373</v>
      </c>
      <c r="I28" s="2">
        <v>2</v>
      </c>
      <c r="J28" s="2">
        <v>5</v>
      </c>
      <c r="K28" s="14">
        <f t="shared" si="0"/>
        <v>0.004166666666666652</v>
      </c>
    </row>
    <row r="29" spans="1:11" ht="15.75">
      <c r="A29" s="1">
        <v>0.5375</v>
      </c>
      <c r="B29" s="2">
        <v>27</v>
      </c>
      <c r="C29" s="2">
        <v>2435</v>
      </c>
      <c r="D29" s="2">
        <v>1710</v>
      </c>
      <c r="E29" s="2">
        <v>2369</v>
      </c>
      <c r="F29" s="2">
        <v>2376</v>
      </c>
      <c r="G29" s="2">
        <v>2388</v>
      </c>
      <c r="H29" s="2">
        <v>476</v>
      </c>
      <c r="I29" s="2">
        <v>5</v>
      </c>
      <c r="J29" s="2">
        <v>0</v>
      </c>
      <c r="K29" s="14">
        <f t="shared" si="0"/>
        <v>0.00347222222222221</v>
      </c>
    </row>
    <row r="30" spans="1:11" ht="15.75">
      <c r="A30" s="1">
        <v>0.5416666666666666</v>
      </c>
      <c r="B30" s="2">
        <v>28</v>
      </c>
      <c r="C30" s="2">
        <v>2765</v>
      </c>
      <c r="D30" s="2">
        <v>2398</v>
      </c>
      <c r="E30" s="2">
        <v>1742</v>
      </c>
      <c r="F30" s="2">
        <v>1561</v>
      </c>
      <c r="G30" s="2">
        <v>3413</v>
      </c>
      <c r="H30" s="2">
        <v>2986</v>
      </c>
      <c r="I30" s="2">
        <v>5</v>
      </c>
      <c r="J30" s="2">
        <v>0</v>
      </c>
      <c r="K30" s="14">
        <f t="shared" si="0"/>
        <v>0.004166666666666652</v>
      </c>
    </row>
    <row r="31" spans="1:12" ht="15.75">
      <c r="A31" s="1">
        <v>0.545138888888889</v>
      </c>
      <c r="B31" s="2">
        <v>29</v>
      </c>
      <c r="C31" s="2">
        <v>3163</v>
      </c>
      <c r="D31" s="2">
        <v>31</v>
      </c>
      <c r="E31" s="2">
        <v>2773</v>
      </c>
      <c r="F31" s="2">
        <v>2723</v>
      </c>
      <c r="G31" s="2">
        <v>2396</v>
      </c>
      <c r="H31" s="2">
        <v>1939</v>
      </c>
      <c r="I31" s="2">
        <v>3</v>
      </c>
      <c r="J31" s="2">
        <v>6</v>
      </c>
      <c r="K31" s="14">
        <f t="shared" si="0"/>
        <v>0.003472222222222321</v>
      </c>
      <c r="L31" s="14">
        <f>(SUM(K3:K31))/(31-2)</f>
        <v>0.005220306513409964</v>
      </c>
    </row>
    <row r="32" spans="1:12" ht="15.75">
      <c r="A32" s="1">
        <v>0.5715277777777777</v>
      </c>
      <c r="B32" s="2">
        <v>30</v>
      </c>
      <c r="C32" s="2">
        <v>2352</v>
      </c>
      <c r="D32" s="2">
        <v>2842</v>
      </c>
      <c r="E32" s="2">
        <v>2372</v>
      </c>
      <c r="F32" s="2">
        <v>1987</v>
      </c>
      <c r="G32" s="2">
        <v>2829</v>
      </c>
      <c r="H32" s="2">
        <v>2341</v>
      </c>
      <c r="I32" s="2">
        <v>1</v>
      </c>
      <c r="J32" s="2">
        <v>0</v>
      </c>
      <c r="K32" s="14"/>
      <c r="L32" t="s">
        <v>46</v>
      </c>
    </row>
    <row r="33" spans="1:11" ht="15.75">
      <c r="A33" s="1">
        <v>0.575</v>
      </c>
      <c r="B33" s="2">
        <v>31</v>
      </c>
      <c r="C33" s="2">
        <v>3179</v>
      </c>
      <c r="D33" s="2">
        <v>3169</v>
      </c>
      <c r="E33" s="2">
        <v>2424</v>
      </c>
      <c r="F33" s="2">
        <v>2359</v>
      </c>
      <c r="G33" s="2">
        <v>2795</v>
      </c>
      <c r="H33" s="2">
        <v>3160</v>
      </c>
      <c r="I33" s="2">
        <v>2</v>
      </c>
      <c r="J33" s="2">
        <v>3</v>
      </c>
      <c r="K33" s="14">
        <f t="shared" si="0"/>
        <v>0.00347222222222221</v>
      </c>
    </row>
    <row r="34" spans="1:11" ht="15.75">
      <c r="A34" s="1">
        <v>0.5847222222222223</v>
      </c>
      <c r="B34" s="2">
        <v>32</v>
      </c>
      <c r="C34" s="2">
        <v>2395</v>
      </c>
      <c r="D34" s="2">
        <v>2410</v>
      </c>
      <c r="E34" s="2">
        <v>476</v>
      </c>
      <c r="F34" s="2">
        <v>2388</v>
      </c>
      <c r="G34" s="2">
        <v>3152</v>
      </c>
      <c r="H34" s="2">
        <v>2373</v>
      </c>
      <c r="I34" s="2">
        <v>8</v>
      </c>
      <c r="J34" s="2">
        <v>3</v>
      </c>
      <c r="K34" s="14">
        <f t="shared" si="0"/>
        <v>0.009722222222222299</v>
      </c>
    </row>
    <row r="35" spans="1:11" ht="15.75">
      <c r="A35" s="1">
        <v>0.5909722222222222</v>
      </c>
      <c r="B35" s="2">
        <v>33</v>
      </c>
      <c r="C35" s="2">
        <v>2004</v>
      </c>
      <c r="D35" s="2">
        <v>1710</v>
      </c>
      <c r="E35" s="2">
        <v>932</v>
      </c>
      <c r="F35" s="2">
        <v>2391</v>
      </c>
      <c r="G35" s="2">
        <v>3124</v>
      </c>
      <c r="H35" s="2">
        <v>2765</v>
      </c>
      <c r="I35" s="2">
        <v>2</v>
      </c>
      <c r="J35" s="2">
        <v>2</v>
      </c>
      <c r="K35" s="14">
        <f t="shared" si="0"/>
        <v>0.006249999999999978</v>
      </c>
    </row>
    <row r="36" spans="1:11" ht="15.75">
      <c r="A36" s="1">
        <v>0.5951388888888889</v>
      </c>
      <c r="B36" s="2">
        <v>34</v>
      </c>
      <c r="C36" s="2">
        <v>2165</v>
      </c>
      <c r="D36" s="2">
        <v>2369</v>
      </c>
      <c r="E36" s="2">
        <v>2376</v>
      </c>
      <c r="F36" s="2">
        <v>2343</v>
      </c>
      <c r="G36" s="2">
        <v>3144</v>
      </c>
      <c r="H36" s="2">
        <v>2389</v>
      </c>
      <c r="I36" s="2">
        <v>3</v>
      </c>
      <c r="J36" s="2">
        <v>0</v>
      </c>
      <c r="K36" s="14">
        <f t="shared" si="0"/>
        <v>0.004166666666666652</v>
      </c>
    </row>
    <row r="37" spans="1:11" ht="15.75">
      <c r="A37" s="1">
        <v>0.5993055555555555</v>
      </c>
      <c r="B37" s="2">
        <v>35</v>
      </c>
      <c r="C37" s="2">
        <v>935</v>
      </c>
      <c r="D37" s="2">
        <v>2779</v>
      </c>
      <c r="E37" s="2">
        <v>1561</v>
      </c>
      <c r="F37" s="2">
        <v>2333</v>
      </c>
      <c r="G37" s="2">
        <v>3247</v>
      </c>
      <c r="H37" s="2">
        <v>2759</v>
      </c>
      <c r="I37" s="2">
        <v>5</v>
      </c>
      <c r="J37" s="2">
        <v>2</v>
      </c>
      <c r="K37" s="14">
        <f t="shared" si="0"/>
        <v>0.004166666666666652</v>
      </c>
    </row>
    <row r="38" spans="1:11" ht="15.75">
      <c r="A38" s="1">
        <v>0.6027777777777777</v>
      </c>
      <c r="B38" s="2">
        <v>36</v>
      </c>
      <c r="C38" s="2">
        <v>2571</v>
      </c>
      <c r="D38" s="2">
        <v>2382</v>
      </c>
      <c r="E38" s="2">
        <v>1863</v>
      </c>
      <c r="F38" s="2">
        <v>2435</v>
      </c>
      <c r="G38" s="2">
        <v>2398</v>
      </c>
      <c r="H38" s="2">
        <v>2354</v>
      </c>
      <c r="I38" s="2">
        <v>1</v>
      </c>
      <c r="J38" s="2">
        <v>0</v>
      </c>
      <c r="K38" s="14">
        <f t="shared" si="0"/>
        <v>0.00347222222222221</v>
      </c>
    </row>
    <row r="39" spans="1:11" ht="15.75">
      <c r="A39" s="1">
        <v>0.6069444444444444</v>
      </c>
      <c r="B39" s="2">
        <v>37</v>
      </c>
      <c r="C39" s="2">
        <v>2777</v>
      </c>
      <c r="D39" s="2">
        <v>2461</v>
      </c>
      <c r="E39" s="2">
        <v>3179</v>
      </c>
      <c r="F39" s="2">
        <v>1750</v>
      </c>
      <c r="G39" s="2">
        <v>1209</v>
      </c>
      <c r="H39" s="2">
        <v>1939</v>
      </c>
      <c r="I39" s="2">
        <v>1</v>
      </c>
      <c r="J39" s="2">
        <v>5</v>
      </c>
      <c r="K39" s="14">
        <f t="shared" si="0"/>
        <v>0.004166666666666652</v>
      </c>
    </row>
    <row r="40" spans="1:11" ht="15.75">
      <c r="A40" s="1">
        <v>0.6118055555555556</v>
      </c>
      <c r="B40" s="2">
        <v>38</v>
      </c>
      <c r="C40" s="2">
        <v>2723</v>
      </c>
      <c r="D40" s="2">
        <v>2424</v>
      </c>
      <c r="E40" s="2">
        <v>3163</v>
      </c>
      <c r="F40" s="2">
        <v>2388</v>
      </c>
      <c r="G40" s="2">
        <v>2372</v>
      </c>
      <c r="H40" s="2">
        <v>2765</v>
      </c>
      <c r="I40" s="2">
        <v>2</v>
      </c>
      <c r="J40" s="2">
        <v>2</v>
      </c>
      <c r="K40" s="14">
        <f t="shared" si="0"/>
        <v>0.004861111111111205</v>
      </c>
    </row>
    <row r="41" spans="1:11" ht="15.75">
      <c r="A41" s="1">
        <v>0.6159722222222223</v>
      </c>
      <c r="B41" s="2">
        <v>39</v>
      </c>
      <c r="C41" s="2">
        <v>3413</v>
      </c>
      <c r="D41" s="2">
        <v>31</v>
      </c>
      <c r="E41" s="2">
        <v>932</v>
      </c>
      <c r="F41" s="2">
        <v>2004</v>
      </c>
      <c r="G41" s="2">
        <v>2410</v>
      </c>
      <c r="H41" s="2">
        <v>2373</v>
      </c>
      <c r="I41" s="2">
        <v>4</v>
      </c>
      <c r="J41" s="2">
        <v>8</v>
      </c>
      <c r="K41" s="14">
        <f t="shared" si="0"/>
        <v>0.004166666666666652</v>
      </c>
    </row>
    <row r="42" spans="1:11" ht="15.75">
      <c r="A42" s="1">
        <v>0.6194444444444445</v>
      </c>
      <c r="B42" s="2">
        <v>40</v>
      </c>
      <c r="C42" s="2">
        <v>1742</v>
      </c>
      <c r="D42" s="2">
        <v>2389</v>
      </c>
      <c r="E42" s="2">
        <v>3169</v>
      </c>
      <c r="F42" s="2">
        <v>2829</v>
      </c>
      <c r="G42" s="2">
        <v>3124</v>
      </c>
      <c r="H42" s="2">
        <v>2779</v>
      </c>
      <c r="I42" s="2">
        <v>0</v>
      </c>
      <c r="J42" s="2">
        <v>4</v>
      </c>
      <c r="K42" s="14">
        <f t="shared" si="0"/>
        <v>0.00347222222222221</v>
      </c>
    </row>
    <row r="43" spans="1:11" ht="15.75">
      <c r="A43" s="1">
        <v>0.6229166666666667</v>
      </c>
      <c r="B43" s="2">
        <v>41</v>
      </c>
      <c r="C43" s="2">
        <v>2354</v>
      </c>
      <c r="D43" s="2">
        <v>935</v>
      </c>
      <c r="E43" s="2">
        <v>2773</v>
      </c>
      <c r="F43" s="2">
        <v>2165</v>
      </c>
      <c r="G43" s="2">
        <v>2359</v>
      </c>
      <c r="H43" s="2">
        <v>2352</v>
      </c>
      <c r="I43" s="2">
        <v>5</v>
      </c>
      <c r="J43" s="2">
        <v>4</v>
      </c>
      <c r="K43" s="14">
        <f t="shared" si="0"/>
        <v>0.00347222222222221</v>
      </c>
    </row>
    <row r="44" spans="1:11" ht="15.75">
      <c r="A44" s="1">
        <v>0.6270833333333333</v>
      </c>
      <c r="B44" s="2">
        <v>42</v>
      </c>
      <c r="C44" s="2">
        <v>1987</v>
      </c>
      <c r="D44" s="2">
        <v>2759</v>
      </c>
      <c r="E44" s="2">
        <v>3160</v>
      </c>
      <c r="F44" s="2">
        <v>2369</v>
      </c>
      <c r="G44" s="2">
        <v>2341</v>
      </c>
      <c r="H44" s="2">
        <v>1750</v>
      </c>
      <c r="I44" s="2">
        <v>4</v>
      </c>
      <c r="J44" s="2">
        <v>4</v>
      </c>
      <c r="K44" s="14">
        <f t="shared" si="0"/>
        <v>0.004166666666666652</v>
      </c>
    </row>
    <row r="45" spans="1:11" ht="15.75">
      <c r="A45" s="1">
        <v>0.6305555555555555</v>
      </c>
      <c r="B45" s="2">
        <v>43</v>
      </c>
      <c r="C45" s="2">
        <v>476</v>
      </c>
      <c r="D45" s="2">
        <v>3144</v>
      </c>
      <c r="E45" s="2">
        <v>2461</v>
      </c>
      <c r="F45" s="2">
        <v>2842</v>
      </c>
      <c r="G45" s="2">
        <v>2382</v>
      </c>
      <c r="H45" s="2">
        <v>2795</v>
      </c>
      <c r="I45" s="2">
        <v>0</v>
      </c>
      <c r="J45" s="2">
        <v>1</v>
      </c>
      <c r="K45" s="14">
        <f t="shared" si="0"/>
        <v>0.00347222222222221</v>
      </c>
    </row>
    <row r="46" spans="1:11" ht="15.75">
      <c r="A46" s="1">
        <v>0.6354166666666666</v>
      </c>
      <c r="B46" s="2">
        <v>44</v>
      </c>
      <c r="C46" s="2">
        <v>1209</v>
      </c>
      <c r="D46" s="2">
        <v>2571</v>
      </c>
      <c r="E46" s="2">
        <v>2435</v>
      </c>
      <c r="F46" s="2">
        <v>2396</v>
      </c>
      <c r="G46" s="2">
        <v>3247</v>
      </c>
      <c r="H46" s="2">
        <v>1561</v>
      </c>
      <c r="I46" s="2">
        <v>2</v>
      </c>
      <c r="J46" s="2">
        <v>0</v>
      </c>
      <c r="K46" s="14">
        <f t="shared" si="0"/>
        <v>0.004861111111111094</v>
      </c>
    </row>
    <row r="47" spans="1:11" ht="15.75">
      <c r="A47" s="1">
        <v>0.638888888888889</v>
      </c>
      <c r="B47" s="2">
        <v>45</v>
      </c>
      <c r="C47" s="2">
        <v>2398</v>
      </c>
      <c r="D47" s="2">
        <v>2343</v>
      </c>
      <c r="E47" s="2">
        <v>2376</v>
      </c>
      <c r="F47" s="2">
        <v>3152</v>
      </c>
      <c r="G47" s="2">
        <v>2777</v>
      </c>
      <c r="H47" s="2">
        <v>2333</v>
      </c>
      <c r="I47" s="2">
        <v>1</v>
      </c>
      <c r="J47" s="2">
        <v>1</v>
      </c>
      <c r="K47" s="14">
        <f t="shared" si="0"/>
        <v>0.003472222222222321</v>
      </c>
    </row>
    <row r="48" spans="1:11" ht="15.75">
      <c r="A48" s="1">
        <v>0.6430555555555556</v>
      </c>
      <c r="B48" s="2">
        <v>46</v>
      </c>
      <c r="C48" s="2">
        <v>1863</v>
      </c>
      <c r="D48" s="2">
        <v>2986</v>
      </c>
      <c r="E48" s="2">
        <v>2352</v>
      </c>
      <c r="F48" s="2">
        <v>1710</v>
      </c>
      <c r="G48" s="2">
        <v>2391</v>
      </c>
      <c r="H48" s="2">
        <v>2395</v>
      </c>
      <c r="I48" s="2">
        <v>4</v>
      </c>
      <c r="J48" s="2">
        <v>4</v>
      </c>
      <c r="K48" s="14">
        <f t="shared" si="0"/>
        <v>0.004166666666666652</v>
      </c>
    </row>
    <row r="49" spans="1:11" ht="15.75">
      <c r="A49" s="1">
        <v>0.6465277777777778</v>
      </c>
      <c r="B49" s="2">
        <v>47</v>
      </c>
      <c r="C49" s="2">
        <v>2765</v>
      </c>
      <c r="D49" s="2">
        <v>2165</v>
      </c>
      <c r="E49" s="2">
        <v>1987</v>
      </c>
      <c r="F49" s="2">
        <v>2759</v>
      </c>
      <c r="G49" s="2">
        <v>3124</v>
      </c>
      <c r="H49" s="2">
        <v>1939</v>
      </c>
      <c r="I49" s="2">
        <v>3</v>
      </c>
      <c r="J49" s="2">
        <v>5</v>
      </c>
      <c r="K49" s="14">
        <f t="shared" si="0"/>
        <v>0.00347222222222221</v>
      </c>
    </row>
    <row r="50" spans="1:11" ht="15.75">
      <c r="A50" s="1">
        <v>0.6520833333333333</v>
      </c>
      <c r="B50" s="2">
        <v>48</v>
      </c>
      <c r="C50" s="2">
        <v>2369</v>
      </c>
      <c r="D50" s="2">
        <v>1742</v>
      </c>
      <c r="E50" s="2">
        <v>2410</v>
      </c>
      <c r="F50" s="2">
        <v>2424</v>
      </c>
      <c r="G50" s="2">
        <v>2372</v>
      </c>
      <c r="H50" s="2">
        <v>2359</v>
      </c>
      <c r="I50" s="2">
        <v>9</v>
      </c>
      <c r="J50" s="2">
        <v>0</v>
      </c>
      <c r="K50" s="14">
        <f t="shared" si="0"/>
        <v>0.005555555555555536</v>
      </c>
    </row>
    <row r="51" spans="1:11" ht="15.75">
      <c r="A51" s="1">
        <v>0.6555555555555556</v>
      </c>
      <c r="B51" s="2">
        <v>49</v>
      </c>
      <c r="C51" s="2">
        <v>935</v>
      </c>
      <c r="D51" s="2">
        <v>31</v>
      </c>
      <c r="E51" s="2">
        <v>2388</v>
      </c>
      <c r="F51" s="2">
        <v>1750</v>
      </c>
      <c r="G51" s="2">
        <v>2435</v>
      </c>
      <c r="H51" s="2">
        <v>932</v>
      </c>
      <c r="I51" s="2">
        <v>5</v>
      </c>
      <c r="J51" s="2">
        <v>0</v>
      </c>
      <c r="K51" s="14">
        <f t="shared" si="0"/>
        <v>0.00347222222222221</v>
      </c>
    </row>
    <row r="52" spans="1:11" ht="15.75">
      <c r="A52" s="1">
        <v>0.6631944444444444</v>
      </c>
      <c r="B52" s="2">
        <v>50</v>
      </c>
      <c r="C52" s="2">
        <v>2341</v>
      </c>
      <c r="D52" s="2">
        <v>2004</v>
      </c>
      <c r="E52" s="2">
        <v>2343</v>
      </c>
      <c r="F52" s="2">
        <v>2382</v>
      </c>
      <c r="G52" s="2">
        <v>3169</v>
      </c>
      <c r="H52" s="2">
        <v>2723</v>
      </c>
      <c r="I52" s="2">
        <v>0</v>
      </c>
      <c r="J52" s="2">
        <v>0</v>
      </c>
      <c r="K52" s="14">
        <f t="shared" si="0"/>
        <v>0.007638888888888862</v>
      </c>
    </row>
    <row r="53" spans="1:11" ht="15.75">
      <c r="A53" s="1">
        <v>0.6673611111111111</v>
      </c>
      <c r="B53" s="2">
        <v>51</v>
      </c>
      <c r="C53" s="2">
        <v>2395</v>
      </c>
      <c r="D53" s="2">
        <v>2779</v>
      </c>
      <c r="E53" s="2">
        <v>1209</v>
      </c>
      <c r="F53" s="2">
        <v>3413</v>
      </c>
      <c r="G53" s="2">
        <v>3160</v>
      </c>
      <c r="H53" s="2">
        <v>2376</v>
      </c>
      <c r="I53" s="2">
        <v>0</v>
      </c>
      <c r="J53" s="2">
        <v>4</v>
      </c>
      <c r="K53" s="14">
        <f t="shared" si="0"/>
        <v>0.004166666666666652</v>
      </c>
    </row>
    <row r="54" spans="1:11" ht="15.75">
      <c r="A54" s="1">
        <v>0.6708333333333334</v>
      </c>
      <c r="B54" s="2">
        <v>52</v>
      </c>
      <c r="C54" s="2">
        <v>2986</v>
      </c>
      <c r="D54" s="2">
        <v>2842</v>
      </c>
      <c r="E54" s="2">
        <v>2396</v>
      </c>
      <c r="F54" s="2">
        <v>1863</v>
      </c>
      <c r="G54" s="2">
        <v>3179</v>
      </c>
      <c r="H54" s="2">
        <v>2333</v>
      </c>
      <c r="I54" s="2">
        <v>3</v>
      </c>
      <c r="J54" s="2">
        <v>1</v>
      </c>
      <c r="K54" s="14">
        <f t="shared" si="0"/>
        <v>0.003472222222222321</v>
      </c>
    </row>
    <row r="55" spans="1:11" ht="15.75">
      <c r="A55" s="1">
        <v>0.675</v>
      </c>
      <c r="B55" s="2">
        <v>53</v>
      </c>
      <c r="C55" s="2">
        <v>3163</v>
      </c>
      <c r="D55" s="2">
        <v>2461</v>
      </c>
      <c r="E55" s="2">
        <v>3247</v>
      </c>
      <c r="F55" s="2">
        <v>2354</v>
      </c>
      <c r="G55" s="2">
        <v>3152</v>
      </c>
      <c r="H55" s="2">
        <v>2389</v>
      </c>
      <c r="I55" s="2">
        <v>1</v>
      </c>
      <c r="J55" s="2">
        <v>0</v>
      </c>
      <c r="K55" s="14">
        <f t="shared" si="0"/>
        <v>0.004166666666666652</v>
      </c>
    </row>
    <row r="56" spans="1:11" ht="15.75">
      <c r="A56" s="1">
        <v>0.6805555555555555</v>
      </c>
      <c r="B56" s="2">
        <v>54</v>
      </c>
      <c r="C56" s="2">
        <v>2777</v>
      </c>
      <c r="D56" s="2">
        <v>2773</v>
      </c>
      <c r="E56" s="2">
        <v>1561</v>
      </c>
      <c r="F56" s="2">
        <v>476</v>
      </c>
      <c r="G56" s="2">
        <v>2795</v>
      </c>
      <c r="H56" s="2">
        <v>2391</v>
      </c>
      <c r="I56" s="2">
        <v>4</v>
      </c>
      <c r="J56" s="2">
        <v>3</v>
      </c>
      <c r="K56" s="14">
        <f t="shared" si="0"/>
        <v>0.005555555555555425</v>
      </c>
    </row>
    <row r="57" spans="1:11" ht="15.75">
      <c r="A57" s="1">
        <v>0.686111111111111</v>
      </c>
      <c r="B57" s="2">
        <v>55</v>
      </c>
      <c r="C57" s="2">
        <v>2829</v>
      </c>
      <c r="D57" s="2">
        <v>2571</v>
      </c>
      <c r="E57" s="2">
        <v>2398</v>
      </c>
      <c r="F57" s="2">
        <v>2373</v>
      </c>
      <c r="G57" s="2">
        <v>1710</v>
      </c>
      <c r="H57" s="2">
        <v>3144</v>
      </c>
      <c r="I57" s="2">
        <v>4</v>
      </c>
      <c r="J57" s="2">
        <v>3</v>
      </c>
      <c r="K57" s="14">
        <f t="shared" si="0"/>
        <v>0.005555555555555536</v>
      </c>
    </row>
    <row r="58" spans="1:11" ht="15.75">
      <c r="A58" s="1">
        <v>0.6902777777777778</v>
      </c>
      <c r="B58" s="2">
        <v>56</v>
      </c>
      <c r="C58" s="2">
        <v>2343</v>
      </c>
      <c r="D58" s="2">
        <v>2352</v>
      </c>
      <c r="E58" s="2">
        <v>2435</v>
      </c>
      <c r="F58" s="2">
        <v>1939</v>
      </c>
      <c r="G58" s="2">
        <v>3413</v>
      </c>
      <c r="H58" s="2">
        <v>2424</v>
      </c>
      <c r="I58" s="2">
        <v>0</v>
      </c>
      <c r="J58" s="2">
        <v>2</v>
      </c>
      <c r="K58" s="14">
        <f t="shared" si="0"/>
        <v>0.004166666666666763</v>
      </c>
    </row>
    <row r="59" spans="1:11" ht="15.75">
      <c r="A59" s="1">
        <v>0.7034722222222222</v>
      </c>
      <c r="B59" s="2">
        <v>57</v>
      </c>
      <c r="C59" s="2">
        <v>2765</v>
      </c>
      <c r="D59" s="2">
        <v>2779</v>
      </c>
      <c r="E59" s="2">
        <v>2759</v>
      </c>
      <c r="F59" s="2">
        <v>2382</v>
      </c>
      <c r="G59" s="2">
        <v>31</v>
      </c>
      <c r="H59" s="2">
        <v>2396</v>
      </c>
      <c r="I59" s="2">
        <v>1</v>
      </c>
      <c r="J59" s="2">
        <v>2</v>
      </c>
      <c r="K59" s="14">
        <f t="shared" si="0"/>
        <v>0.013194444444444398</v>
      </c>
    </row>
    <row r="60" spans="1:11" ht="15.75">
      <c r="A60" s="1">
        <v>0.7069444444444444</v>
      </c>
      <c r="B60" s="2">
        <v>58</v>
      </c>
      <c r="C60" s="2">
        <v>2388</v>
      </c>
      <c r="D60" s="2">
        <v>2165</v>
      </c>
      <c r="E60" s="2">
        <v>2333</v>
      </c>
      <c r="F60" s="2">
        <v>1742</v>
      </c>
      <c r="G60" s="2">
        <v>2004</v>
      </c>
      <c r="H60" s="2">
        <v>2461</v>
      </c>
      <c r="I60" s="2">
        <v>2</v>
      </c>
      <c r="J60" s="2">
        <v>0</v>
      </c>
      <c r="K60" s="14">
        <f t="shared" si="0"/>
        <v>0.00347222222222221</v>
      </c>
    </row>
    <row r="61" spans="1:11" ht="15.75">
      <c r="A61" s="1">
        <v>0.7111111111111111</v>
      </c>
      <c r="B61" s="2">
        <v>59</v>
      </c>
      <c r="C61" s="2">
        <v>2842</v>
      </c>
      <c r="D61" s="2">
        <v>3163</v>
      </c>
      <c r="E61" s="2">
        <v>2777</v>
      </c>
      <c r="F61" s="2">
        <v>3169</v>
      </c>
      <c r="G61" s="2">
        <v>2395</v>
      </c>
      <c r="H61" s="2">
        <v>935</v>
      </c>
      <c r="I61" s="2">
        <v>0</v>
      </c>
      <c r="J61" s="2">
        <v>1</v>
      </c>
      <c r="K61" s="14">
        <f t="shared" si="0"/>
        <v>0.004166666666666763</v>
      </c>
    </row>
    <row r="62" spans="1:11" ht="15.75">
      <c r="A62" s="1">
        <v>0.7159722222222222</v>
      </c>
      <c r="B62" s="2">
        <v>60</v>
      </c>
      <c r="C62" s="2">
        <v>2398</v>
      </c>
      <c r="D62" s="2">
        <v>2373</v>
      </c>
      <c r="E62" s="2">
        <v>3247</v>
      </c>
      <c r="F62" s="2">
        <v>1987</v>
      </c>
      <c r="G62" s="2">
        <v>2359</v>
      </c>
      <c r="H62" s="2">
        <v>2389</v>
      </c>
      <c r="I62" s="2">
        <v>1</v>
      </c>
      <c r="J62" s="2">
        <v>3</v>
      </c>
      <c r="K62" s="14">
        <f t="shared" si="0"/>
        <v>0.004861111111111094</v>
      </c>
    </row>
    <row r="63" spans="1:11" ht="15.75">
      <c r="A63" s="1">
        <v>0.720138888888889</v>
      </c>
      <c r="B63" s="2">
        <v>61</v>
      </c>
      <c r="C63" s="2">
        <v>2354</v>
      </c>
      <c r="D63" s="2">
        <v>2341</v>
      </c>
      <c r="E63" s="2">
        <v>2391</v>
      </c>
      <c r="F63" s="2">
        <v>2372</v>
      </c>
      <c r="G63" s="2">
        <v>1209</v>
      </c>
      <c r="H63" s="2">
        <v>2369</v>
      </c>
      <c r="I63" s="2">
        <v>1</v>
      </c>
      <c r="J63" s="2">
        <v>2</v>
      </c>
      <c r="K63" s="14">
        <f t="shared" si="0"/>
        <v>0.004166666666666763</v>
      </c>
    </row>
    <row r="64" spans="1:11" ht="15.75">
      <c r="A64" s="1">
        <v>0.7270833333333333</v>
      </c>
      <c r="B64" s="2">
        <v>62</v>
      </c>
      <c r="C64" s="2">
        <v>932</v>
      </c>
      <c r="D64" s="2">
        <v>3144</v>
      </c>
      <c r="E64" s="2">
        <v>3152</v>
      </c>
      <c r="F64" s="2">
        <v>3160</v>
      </c>
      <c r="G64" s="2">
        <v>2773</v>
      </c>
      <c r="H64" s="2">
        <v>1710</v>
      </c>
      <c r="I64" s="2">
        <v>4</v>
      </c>
      <c r="J64" s="2">
        <v>0</v>
      </c>
      <c r="K64" s="14">
        <f t="shared" si="0"/>
        <v>0.006944444444444309</v>
      </c>
    </row>
    <row r="65" spans="1:11" ht="15.75">
      <c r="A65" s="1">
        <v>0.7305555555555556</v>
      </c>
      <c r="B65" s="2">
        <v>63</v>
      </c>
      <c r="C65" s="2">
        <v>1863</v>
      </c>
      <c r="D65" s="2">
        <v>476</v>
      </c>
      <c r="E65" s="2">
        <v>3124</v>
      </c>
      <c r="F65" s="2">
        <v>2723</v>
      </c>
      <c r="G65" s="2">
        <v>2571</v>
      </c>
      <c r="H65" s="2">
        <v>3179</v>
      </c>
      <c r="I65" s="2">
        <v>0</v>
      </c>
      <c r="J65" s="2">
        <v>1</v>
      </c>
      <c r="K65" s="14">
        <f t="shared" si="0"/>
        <v>0.003472222222222321</v>
      </c>
    </row>
    <row r="66" spans="1:12" ht="15.75">
      <c r="A66" s="1">
        <v>0.7354166666666666</v>
      </c>
      <c r="B66" s="2">
        <v>64</v>
      </c>
      <c r="C66" s="2">
        <v>2376</v>
      </c>
      <c r="D66" s="2">
        <v>2410</v>
      </c>
      <c r="E66" s="2">
        <v>1561</v>
      </c>
      <c r="F66" s="2">
        <v>2829</v>
      </c>
      <c r="G66" s="2">
        <v>2986</v>
      </c>
      <c r="H66" s="2">
        <v>1750</v>
      </c>
      <c r="I66" s="2">
        <v>8</v>
      </c>
      <c r="J66" s="2">
        <v>2</v>
      </c>
      <c r="K66" s="14">
        <f t="shared" si="0"/>
        <v>0.004861111111110983</v>
      </c>
      <c r="L66" s="14">
        <f>(SUM(K33:K66))/(66-32)</f>
        <v>0.004820261437908496</v>
      </c>
    </row>
    <row r="67" spans="1:10" ht="15.75">
      <c r="A67" s="1">
        <v>0.3902777777777778</v>
      </c>
      <c r="B67" s="2">
        <v>65</v>
      </c>
      <c r="C67" s="2">
        <v>1939</v>
      </c>
      <c r="D67" s="2">
        <v>2398</v>
      </c>
      <c r="E67" s="2">
        <v>2388</v>
      </c>
      <c r="F67" s="2">
        <v>2795</v>
      </c>
      <c r="G67" s="2">
        <v>3247</v>
      </c>
      <c r="H67" s="2">
        <v>935</v>
      </c>
      <c r="I67" s="2">
        <v>7</v>
      </c>
      <c r="J67" s="2">
        <v>6</v>
      </c>
    </row>
    <row r="68" spans="1:11" ht="15.75">
      <c r="A68" s="1">
        <v>0.39375</v>
      </c>
      <c r="B68" s="2">
        <v>66</v>
      </c>
      <c r="C68" s="2">
        <v>2372</v>
      </c>
      <c r="D68" s="2">
        <v>3413</v>
      </c>
      <c r="E68" s="2">
        <v>2395</v>
      </c>
      <c r="F68" s="2">
        <v>2333</v>
      </c>
      <c r="G68" s="2">
        <v>2424</v>
      </c>
      <c r="H68" s="2">
        <v>2396</v>
      </c>
      <c r="I68" s="2">
        <v>4</v>
      </c>
      <c r="J68" s="2">
        <v>0</v>
      </c>
      <c r="K68" s="14">
        <f t="shared" si="0"/>
        <v>0.00347222222222221</v>
      </c>
    </row>
    <row r="69" spans="1:11" ht="15.75">
      <c r="A69" s="1">
        <v>0.4</v>
      </c>
      <c r="B69" s="2">
        <v>67</v>
      </c>
      <c r="C69" s="2">
        <v>2391</v>
      </c>
      <c r="D69" s="2">
        <v>3152</v>
      </c>
      <c r="E69" s="2">
        <v>1742</v>
      </c>
      <c r="F69" s="2">
        <v>2435</v>
      </c>
      <c r="G69" s="2">
        <v>3169</v>
      </c>
      <c r="H69" s="2">
        <v>2759</v>
      </c>
      <c r="I69" s="2">
        <v>2</v>
      </c>
      <c r="J69" s="2">
        <v>0</v>
      </c>
      <c r="K69" s="14">
        <f aca="true" t="shared" si="1" ref="K69:K94">A69-A68</f>
        <v>0.006250000000000033</v>
      </c>
    </row>
    <row r="70" spans="1:11" ht="15.75">
      <c r="A70" s="1">
        <v>0.4048611111111111</v>
      </c>
      <c r="B70" s="2">
        <v>68</v>
      </c>
      <c r="C70" s="2">
        <v>1710</v>
      </c>
      <c r="D70" s="2">
        <v>3124</v>
      </c>
      <c r="E70" s="2">
        <v>2359</v>
      </c>
      <c r="F70" s="2">
        <v>3160</v>
      </c>
      <c r="G70" s="2">
        <v>2461</v>
      </c>
      <c r="H70" s="2">
        <v>2382</v>
      </c>
      <c r="I70" s="2">
        <v>4</v>
      </c>
      <c r="J70" s="2">
        <v>4</v>
      </c>
      <c r="K70" s="14">
        <f t="shared" si="1"/>
        <v>0.004861111111111094</v>
      </c>
    </row>
    <row r="71" spans="1:11" ht="15.75">
      <c r="A71" s="1">
        <v>0.40972222222222227</v>
      </c>
      <c r="B71" s="2">
        <v>69</v>
      </c>
      <c r="C71" s="2">
        <v>932</v>
      </c>
      <c r="D71" s="2">
        <v>2723</v>
      </c>
      <c r="E71" s="2">
        <v>2376</v>
      </c>
      <c r="F71" s="2">
        <v>2354</v>
      </c>
      <c r="G71" s="2">
        <v>1561</v>
      </c>
      <c r="H71" s="2">
        <v>2842</v>
      </c>
      <c r="I71" s="2">
        <v>3</v>
      </c>
      <c r="J71" s="2">
        <v>0</v>
      </c>
      <c r="K71" s="14">
        <f t="shared" si="1"/>
        <v>0.004861111111111149</v>
      </c>
    </row>
    <row r="72" spans="1:11" ht="15.75">
      <c r="A72" s="1">
        <v>0.4152777777777778</v>
      </c>
      <c r="B72" s="2">
        <v>70</v>
      </c>
      <c r="C72" s="2">
        <v>2410</v>
      </c>
      <c r="D72" s="2">
        <v>2765</v>
      </c>
      <c r="E72" s="2">
        <v>1863</v>
      </c>
      <c r="F72" s="2">
        <v>1209</v>
      </c>
      <c r="G72" s="2">
        <v>2777</v>
      </c>
      <c r="H72" s="2">
        <v>3144</v>
      </c>
      <c r="I72" s="2">
        <v>4</v>
      </c>
      <c r="J72" s="2">
        <v>3</v>
      </c>
      <c r="K72" s="14">
        <f t="shared" si="1"/>
        <v>0.005555555555555536</v>
      </c>
    </row>
    <row r="73" spans="1:11" ht="15.75">
      <c r="A73" s="1">
        <v>0.4201388888888889</v>
      </c>
      <c r="B73" s="2">
        <v>71</v>
      </c>
      <c r="C73" s="2">
        <v>2829</v>
      </c>
      <c r="D73" s="2">
        <v>3179</v>
      </c>
      <c r="E73" s="2">
        <v>476</v>
      </c>
      <c r="F73" s="2">
        <v>2779</v>
      </c>
      <c r="G73" s="2">
        <v>2343</v>
      </c>
      <c r="H73" s="2">
        <v>1987</v>
      </c>
      <c r="I73" s="2">
        <v>2</v>
      </c>
      <c r="J73" s="2">
        <v>1</v>
      </c>
      <c r="K73" s="14">
        <f t="shared" si="1"/>
        <v>0.004861111111111094</v>
      </c>
    </row>
    <row r="74" spans="1:11" ht="15.75">
      <c r="A74" s="1">
        <v>0.4270833333333333</v>
      </c>
      <c r="B74" s="2">
        <v>72</v>
      </c>
      <c r="C74" s="2">
        <v>2352</v>
      </c>
      <c r="D74" s="2">
        <v>2795</v>
      </c>
      <c r="E74" s="2">
        <v>2389</v>
      </c>
      <c r="F74" s="2">
        <v>1750</v>
      </c>
      <c r="G74" s="2">
        <v>2571</v>
      </c>
      <c r="H74" s="2">
        <v>31</v>
      </c>
      <c r="I74" s="2">
        <v>5</v>
      </c>
      <c r="J74" s="2">
        <v>0</v>
      </c>
      <c r="K74" s="14">
        <f t="shared" si="1"/>
        <v>0.00694444444444442</v>
      </c>
    </row>
    <row r="75" spans="1:11" ht="15.75">
      <c r="A75" s="1">
        <v>0.43125</v>
      </c>
      <c r="B75" s="2">
        <v>73</v>
      </c>
      <c r="C75" s="2">
        <v>2986</v>
      </c>
      <c r="D75" s="2">
        <v>3163</v>
      </c>
      <c r="E75" s="2">
        <v>2373</v>
      </c>
      <c r="F75" s="2">
        <v>2004</v>
      </c>
      <c r="G75" s="2">
        <v>2773</v>
      </c>
      <c r="H75" s="2">
        <v>2369</v>
      </c>
      <c r="I75" s="2">
        <v>0</v>
      </c>
      <c r="J75" s="2">
        <v>3</v>
      </c>
      <c r="K75" s="14">
        <f t="shared" si="1"/>
        <v>0.004166666666666707</v>
      </c>
    </row>
    <row r="76" spans="1:11" ht="15.75">
      <c r="A76" s="1">
        <v>0.4354166666666666</v>
      </c>
      <c r="B76" s="2">
        <v>74</v>
      </c>
      <c r="C76" s="2">
        <v>2341</v>
      </c>
      <c r="D76" s="2">
        <v>2382</v>
      </c>
      <c r="E76" s="2">
        <v>3247</v>
      </c>
      <c r="F76" s="2">
        <v>2165</v>
      </c>
      <c r="G76" s="2">
        <v>2424</v>
      </c>
      <c r="H76" s="2">
        <v>932</v>
      </c>
      <c r="I76" s="2">
        <v>3</v>
      </c>
      <c r="J76" s="2">
        <v>1</v>
      </c>
      <c r="K76" s="14">
        <f t="shared" si="1"/>
        <v>0.004166666666666596</v>
      </c>
    </row>
    <row r="77" spans="1:11" ht="15.75">
      <c r="A77" s="1">
        <v>0.4395833333333334</v>
      </c>
      <c r="B77" s="2">
        <v>75</v>
      </c>
      <c r="C77" s="2">
        <v>2372</v>
      </c>
      <c r="D77" s="2">
        <v>2461</v>
      </c>
      <c r="E77" s="2">
        <v>1939</v>
      </c>
      <c r="F77" s="2">
        <v>3160</v>
      </c>
      <c r="G77" s="2">
        <v>1561</v>
      </c>
      <c r="H77" s="2">
        <v>2398</v>
      </c>
      <c r="I77" s="2">
        <v>4</v>
      </c>
      <c r="J77" s="2">
        <v>0</v>
      </c>
      <c r="K77" s="14">
        <f t="shared" si="1"/>
        <v>0.004166666666666763</v>
      </c>
    </row>
    <row r="78" spans="1:11" ht="15.75">
      <c r="A78" s="1">
        <v>0.44305555555555554</v>
      </c>
      <c r="B78" s="2">
        <v>76</v>
      </c>
      <c r="C78" s="2">
        <v>2723</v>
      </c>
      <c r="D78" s="2">
        <v>3413</v>
      </c>
      <c r="E78" s="2">
        <v>1987</v>
      </c>
      <c r="F78" s="2">
        <v>2777</v>
      </c>
      <c r="G78" s="2">
        <v>935</v>
      </c>
      <c r="H78" s="2">
        <v>1710</v>
      </c>
      <c r="I78" s="2">
        <v>1</v>
      </c>
      <c r="J78" s="2">
        <v>4</v>
      </c>
      <c r="K78" s="14">
        <f t="shared" si="1"/>
        <v>0.0034722222222221544</v>
      </c>
    </row>
    <row r="79" spans="1:11" ht="15.75">
      <c r="A79" s="1">
        <v>0.4472222222222222</v>
      </c>
      <c r="B79" s="2">
        <v>77</v>
      </c>
      <c r="C79" s="2">
        <v>31</v>
      </c>
      <c r="D79" s="2">
        <v>3124</v>
      </c>
      <c r="E79" s="2">
        <v>2354</v>
      </c>
      <c r="F79" s="2">
        <v>476</v>
      </c>
      <c r="G79" s="2">
        <v>1742</v>
      </c>
      <c r="H79" s="2">
        <v>2333</v>
      </c>
      <c r="I79" s="2">
        <v>5</v>
      </c>
      <c r="J79" s="2">
        <v>4</v>
      </c>
      <c r="K79" s="14">
        <f t="shared" si="1"/>
        <v>0.004166666666666652</v>
      </c>
    </row>
    <row r="80" spans="1:11" ht="15.75">
      <c r="A80" s="1">
        <v>0.45069444444444445</v>
      </c>
      <c r="B80" s="2">
        <v>78</v>
      </c>
      <c r="C80" s="2">
        <v>2779</v>
      </c>
      <c r="D80" s="2">
        <v>1750</v>
      </c>
      <c r="E80" s="2">
        <v>2391</v>
      </c>
      <c r="F80" s="2">
        <v>1863</v>
      </c>
      <c r="G80" s="2">
        <v>3144</v>
      </c>
      <c r="H80" s="2">
        <v>3163</v>
      </c>
      <c r="I80" s="2">
        <v>4</v>
      </c>
      <c r="J80" s="2">
        <v>2</v>
      </c>
      <c r="K80" s="14">
        <f t="shared" si="1"/>
        <v>0.0034722222222222654</v>
      </c>
    </row>
    <row r="81" spans="1:11" ht="15.75">
      <c r="A81" s="1">
        <v>0.4548611111111111</v>
      </c>
      <c r="B81" s="2">
        <v>79</v>
      </c>
      <c r="C81" s="2">
        <v>2341</v>
      </c>
      <c r="D81" s="2">
        <v>2165</v>
      </c>
      <c r="E81" s="2">
        <v>2373</v>
      </c>
      <c r="F81" s="2">
        <v>2376</v>
      </c>
      <c r="G81" s="2">
        <v>3179</v>
      </c>
      <c r="H81" s="2">
        <v>2986</v>
      </c>
      <c r="I81" s="2">
        <v>8</v>
      </c>
      <c r="J81" s="2">
        <v>3</v>
      </c>
      <c r="K81" s="14">
        <f t="shared" si="1"/>
        <v>0.004166666666666652</v>
      </c>
    </row>
    <row r="82" spans="1:11" ht="15.75">
      <c r="A82" s="1">
        <v>0.4597222222222222</v>
      </c>
      <c r="B82" s="2">
        <v>80</v>
      </c>
      <c r="C82" s="2">
        <v>2369</v>
      </c>
      <c r="D82" s="2">
        <v>3152</v>
      </c>
      <c r="E82" s="2">
        <v>2795</v>
      </c>
      <c r="F82" s="2">
        <v>2352</v>
      </c>
      <c r="G82" s="2">
        <v>1209</v>
      </c>
      <c r="H82" s="2">
        <v>2765</v>
      </c>
      <c r="I82" s="2">
        <v>4</v>
      </c>
      <c r="J82" s="2">
        <v>2</v>
      </c>
      <c r="K82" s="14">
        <f t="shared" si="1"/>
        <v>0.004861111111111094</v>
      </c>
    </row>
    <row r="83" spans="1:11" ht="15.75">
      <c r="A83" s="1">
        <v>0.46458333333333335</v>
      </c>
      <c r="B83" s="2">
        <v>81</v>
      </c>
      <c r="C83" s="2">
        <v>2435</v>
      </c>
      <c r="D83" s="2">
        <v>2004</v>
      </c>
      <c r="E83" s="2">
        <v>2395</v>
      </c>
      <c r="F83" s="2">
        <v>2359</v>
      </c>
      <c r="G83" s="2">
        <v>2343</v>
      </c>
      <c r="H83" s="2">
        <v>2829</v>
      </c>
      <c r="I83" s="2">
        <v>0</v>
      </c>
      <c r="J83" s="2">
        <v>0</v>
      </c>
      <c r="K83" s="14">
        <f t="shared" si="1"/>
        <v>0.004861111111111149</v>
      </c>
    </row>
    <row r="84" spans="1:11" ht="15.75">
      <c r="A84" s="1">
        <v>0.4680555555555555</v>
      </c>
      <c r="B84" s="2">
        <v>82</v>
      </c>
      <c r="C84" s="2">
        <v>2396</v>
      </c>
      <c r="D84" s="2">
        <v>2773</v>
      </c>
      <c r="E84" s="2">
        <v>2759</v>
      </c>
      <c r="F84" s="2">
        <v>2389</v>
      </c>
      <c r="G84" s="2">
        <v>2842</v>
      </c>
      <c r="H84" s="2">
        <v>2410</v>
      </c>
      <c r="I84" s="2">
        <v>4</v>
      </c>
      <c r="J84" s="2">
        <v>0</v>
      </c>
      <c r="K84" s="14">
        <f t="shared" si="1"/>
        <v>0.0034722222222221544</v>
      </c>
    </row>
    <row r="85" spans="1:11" ht="15.75">
      <c r="A85" s="1">
        <v>0.47152777777777777</v>
      </c>
      <c r="B85" s="2">
        <v>83</v>
      </c>
      <c r="C85" s="2">
        <v>3169</v>
      </c>
      <c r="D85" s="2">
        <v>2372</v>
      </c>
      <c r="E85" s="2">
        <v>1987</v>
      </c>
      <c r="F85" s="2">
        <v>2571</v>
      </c>
      <c r="G85" s="2">
        <v>2388</v>
      </c>
      <c r="H85" s="2">
        <v>3144</v>
      </c>
      <c r="I85" s="2">
        <v>0</v>
      </c>
      <c r="J85" s="2">
        <v>4</v>
      </c>
      <c r="K85" s="14">
        <f t="shared" si="1"/>
        <v>0.0034722222222222654</v>
      </c>
    </row>
    <row r="86" spans="1:11" ht="15.75">
      <c r="A86" s="1">
        <v>0.4756944444444444</v>
      </c>
      <c r="B86" s="2">
        <v>84</v>
      </c>
      <c r="C86" s="2">
        <v>2376</v>
      </c>
      <c r="D86" s="2">
        <v>2424</v>
      </c>
      <c r="E86" s="2">
        <v>2391</v>
      </c>
      <c r="F86" s="2">
        <v>2723</v>
      </c>
      <c r="G86" s="2">
        <v>2461</v>
      </c>
      <c r="H86" s="2">
        <v>31</v>
      </c>
      <c r="I86" s="2">
        <v>2</v>
      </c>
      <c r="J86" s="2">
        <v>1</v>
      </c>
      <c r="K86" s="14">
        <f t="shared" si="1"/>
        <v>0.004166666666666652</v>
      </c>
    </row>
    <row r="87" spans="1:11" ht="15.75">
      <c r="A87" s="1">
        <v>0.4798611111111111</v>
      </c>
      <c r="B87" s="2">
        <v>85</v>
      </c>
      <c r="C87" s="2">
        <v>2333</v>
      </c>
      <c r="D87" s="2">
        <v>2354</v>
      </c>
      <c r="E87" s="2">
        <v>1750</v>
      </c>
      <c r="F87" s="2">
        <v>1939</v>
      </c>
      <c r="G87" s="2">
        <v>2373</v>
      </c>
      <c r="H87" s="2">
        <v>2765</v>
      </c>
      <c r="I87" s="2">
        <v>4</v>
      </c>
      <c r="J87" s="2">
        <v>6</v>
      </c>
      <c r="K87" s="14">
        <f t="shared" si="1"/>
        <v>0.004166666666666707</v>
      </c>
    </row>
    <row r="88" spans="1:11" ht="15.75">
      <c r="A88" s="1">
        <v>0.48333333333333334</v>
      </c>
      <c r="B88" s="2">
        <v>86</v>
      </c>
      <c r="C88" s="2">
        <v>3152</v>
      </c>
      <c r="D88" s="2">
        <v>935</v>
      </c>
      <c r="E88" s="2">
        <v>2382</v>
      </c>
      <c r="F88" s="2">
        <v>2829</v>
      </c>
      <c r="G88" s="2">
        <v>2369</v>
      </c>
      <c r="H88" s="2">
        <v>1863</v>
      </c>
      <c r="I88" s="2">
        <v>4</v>
      </c>
      <c r="J88" s="2">
        <v>1</v>
      </c>
      <c r="K88" s="14">
        <f t="shared" si="1"/>
        <v>0.00347222222222221</v>
      </c>
    </row>
    <row r="89" spans="1:11" ht="15.75">
      <c r="A89" s="1">
        <v>0.4875</v>
      </c>
      <c r="B89" s="2">
        <v>87</v>
      </c>
      <c r="C89" s="2">
        <v>3160</v>
      </c>
      <c r="D89" s="2">
        <v>3179</v>
      </c>
      <c r="E89" s="2">
        <v>2004</v>
      </c>
      <c r="F89" s="2">
        <v>3247</v>
      </c>
      <c r="G89" s="2">
        <v>2773</v>
      </c>
      <c r="H89" s="2">
        <v>2410</v>
      </c>
      <c r="I89" s="2">
        <v>3</v>
      </c>
      <c r="J89" s="2">
        <v>2</v>
      </c>
      <c r="K89" s="14">
        <f t="shared" si="1"/>
        <v>0.004166666666666652</v>
      </c>
    </row>
    <row r="90" spans="1:11" ht="15.75">
      <c r="A90" s="1">
        <v>0.4902777777777778</v>
      </c>
      <c r="B90" s="2">
        <v>88</v>
      </c>
      <c r="C90" s="2">
        <v>2341</v>
      </c>
      <c r="D90" s="2">
        <v>2396</v>
      </c>
      <c r="E90" s="2">
        <v>2359</v>
      </c>
      <c r="F90" s="2">
        <v>3124</v>
      </c>
      <c r="G90" s="2">
        <v>2388</v>
      </c>
      <c r="H90" s="2">
        <v>2777</v>
      </c>
      <c r="I90" s="2">
        <v>3</v>
      </c>
      <c r="J90" s="2">
        <v>3</v>
      </c>
      <c r="K90" s="14">
        <f t="shared" si="1"/>
        <v>0.0027777777777778234</v>
      </c>
    </row>
    <row r="91" spans="1:11" ht="15.75">
      <c r="A91" s="1">
        <v>0.49444444444444446</v>
      </c>
      <c r="B91" s="2">
        <v>89</v>
      </c>
      <c r="C91" s="2">
        <v>2842</v>
      </c>
      <c r="D91" s="2">
        <v>2165</v>
      </c>
      <c r="E91" s="2">
        <v>2435</v>
      </c>
      <c r="F91" s="2">
        <v>2779</v>
      </c>
      <c r="G91" s="2">
        <v>2398</v>
      </c>
      <c r="H91" s="2">
        <v>2352</v>
      </c>
      <c r="I91" s="2">
        <v>3</v>
      </c>
      <c r="J91" s="2">
        <v>6</v>
      </c>
      <c r="K91" s="14">
        <f t="shared" si="1"/>
        <v>0.004166666666666652</v>
      </c>
    </row>
    <row r="92" spans="1:11" ht="15.75">
      <c r="A92" s="1">
        <v>0.4979166666666666</v>
      </c>
      <c r="B92" s="2">
        <v>90</v>
      </c>
      <c r="C92" s="2">
        <v>1742</v>
      </c>
      <c r="D92" s="2">
        <v>2571</v>
      </c>
      <c r="E92" s="2">
        <v>1561</v>
      </c>
      <c r="F92" s="2">
        <v>2343</v>
      </c>
      <c r="G92" s="2">
        <v>2395</v>
      </c>
      <c r="H92" s="2">
        <v>3163</v>
      </c>
      <c r="I92" s="2">
        <v>1</v>
      </c>
      <c r="J92" s="2">
        <v>1</v>
      </c>
      <c r="K92" s="14">
        <f t="shared" si="1"/>
        <v>0.0034722222222221544</v>
      </c>
    </row>
    <row r="93" spans="1:11" ht="15.75">
      <c r="A93" s="1">
        <v>0.5034722222222222</v>
      </c>
      <c r="B93" s="2">
        <v>91</v>
      </c>
      <c r="C93" s="2">
        <v>932</v>
      </c>
      <c r="D93" s="2">
        <v>3169</v>
      </c>
      <c r="E93" s="2">
        <v>1209</v>
      </c>
      <c r="F93" s="2">
        <v>476</v>
      </c>
      <c r="G93" s="2">
        <v>2986</v>
      </c>
      <c r="H93" s="2">
        <v>2389</v>
      </c>
      <c r="I93" s="2">
        <v>3</v>
      </c>
      <c r="J93" s="2">
        <v>5</v>
      </c>
      <c r="K93" s="14">
        <f t="shared" si="1"/>
        <v>0.005555555555555591</v>
      </c>
    </row>
    <row r="94" spans="1:12" ht="15.75">
      <c r="A94" s="1">
        <v>0.5069444444444444</v>
      </c>
      <c r="B94" s="2">
        <v>92</v>
      </c>
      <c r="C94" s="2">
        <v>2795</v>
      </c>
      <c r="D94" s="2">
        <v>2759</v>
      </c>
      <c r="E94" s="2">
        <v>31</v>
      </c>
      <c r="F94" s="2">
        <v>3413</v>
      </c>
      <c r="G94" s="2">
        <v>1710</v>
      </c>
      <c r="H94" s="2">
        <v>2354</v>
      </c>
      <c r="I94" s="2">
        <v>4</v>
      </c>
      <c r="J94" s="2">
        <v>6</v>
      </c>
      <c r="K94" s="14">
        <f t="shared" si="1"/>
        <v>0.00347222222222221</v>
      </c>
      <c r="L94" s="14">
        <f>(SUM(K68:K94))/(94-67)</f>
        <v>0.004320987654320986</v>
      </c>
    </row>
    <row r="95" spans="1:12" ht="15.75">
      <c r="A95" s="1"/>
      <c r="B95" s="2"/>
      <c r="C95" s="2"/>
      <c r="D95" s="2"/>
      <c r="E95" s="2"/>
      <c r="F95" s="2"/>
      <c r="G95" t="s">
        <v>128</v>
      </c>
      <c r="I95">
        <f>SUM(I3:I94)</f>
        <v>240</v>
      </c>
      <c r="J95">
        <f>SUM(J3:J94)</f>
        <v>203</v>
      </c>
      <c r="K95" s="14"/>
      <c r="L95" s="14">
        <f>(SUM(K3:K94))/(94-2-3)</f>
        <v>0.00485330836454432</v>
      </c>
    </row>
    <row r="96" spans="1:10" ht="15.75">
      <c r="A96" s="5"/>
      <c r="G96" t="s">
        <v>129</v>
      </c>
      <c r="J96">
        <f>(I95+J95)/(94-2)/2</f>
        <v>2.407608695652174</v>
      </c>
    </row>
    <row r="97" spans="1:11" ht="15.75" customHeight="1">
      <c r="A97" s="117" t="s">
        <v>3</v>
      </c>
      <c r="B97" s="117"/>
      <c r="C97" s="117"/>
      <c r="D97" s="117"/>
      <c r="E97" s="117"/>
      <c r="F97" s="117"/>
      <c r="G97" s="117"/>
      <c r="H97" s="117"/>
      <c r="I97" s="117"/>
      <c r="J97" s="117"/>
      <c r="K97" s="117"/>
    </row>
    <row r="98" spans="1:11" ht="31.5">
      <c r="A98" s="3" t="s">
        <v>4</v>
      </c>
      <c r="B98" s="3" t="s">
        <v>5</v>
      </c>
      <c r="C98" s="3" t="s">
        <v>6</v>
      </c>
      <c r="D98" s="3" t="s">
        <v>7</v>
      </c>
      <c r="E98" s="3" t="s">
        <v>8</v>
      </c>
      <c r="F98" s="3" t="s">
        <v>9</v>
      </c>
      <c r="G98" s="3" t="s">
        <v>10</v>
      </c>
      <c r="H98" s="3" t="s">
        <v>11</v>
      </c>
      <c r="I98" s="3" t="s">
        <v>12</v>
      </c>
      <c r="J98" s="3" t="s">
        <v>13</v>
      </c>
      <c r="K98" s="3" t="s">
        <v>14</v>
      </c>
    </row>
    <row r="99" spans="1:11" ht="15.75">
      <c r="A99" s="1">
        <v>0.5770833333333333</v>
      </c>
      <c r="B99" s="4" t="s">
        <v>15</v>
      </c>
      <c r="C99" s="2">
        <v>1</v>
      </c>
      <c r="D99" s="2">
        <v>2410</v>
      </c>
      <c r="E99" s="2">
        <v>1987</v>
      </c>
      <c r="F99" s="2">
        <v>935</v>
      </c>
      <c r="G99" s="2">
        <v>31</v>
      </c>
      <c r="H99" s="2">
        <v>2398</v>
      </c>
      <c r="I99" s="2">
        <v>2352</v>
      </c>
      <c r="J99" s="2">
        <v>13</v>
      </c>
      <c r="K99" s="2">
        <v>3</v>
      </c>
    </row>
    <row r="100" spans="1:11" ht="15.75">
      <c r="A100" s="1">
        <v>0.5819444444444445</v>
      </c>
      <c r="B100" s="4" t="s">
        <v>16</v>
      </c>
      <c r="C100" s="2">
        <v>2</v>
      </c>
      <c r="D100" s="2">
        <v>932</v>
      </c>
      <c r="E100" s="2">
        <v>2842</v>
      </c>
      <c r="F100" s="2">
        <v>3124</v>
      </c>
      <c r="G100" s="2">
        <v>1750</v>
      </c>
      <c r="H100" s="2">
        <v>2395</v>
      </c>
      <c r="I100" s="2">
        <v>476</v>
      </c>
      <c r="J100" s="2">
        <v>5</v>
      </c>
      <c r="K100" s="2">
        <v>1</v>
      </c>
    </row>
    <row r="101" spans="1:11" ht="15.75">
      <c r="A101" s="1">
        <v>0.5888888888888889</v>
      </c>
      <c r="B101" s="4" t="s">
        <v>17</v>
      </c>
      <c r="C101" s="2">
        <v>3</v>
      </c>
      <c r="D101" s="2">
        <v>1209</v>
      </c>
      <c r="E101" s="2">
        <v>1742</v>
      </c>
      <c r="F101" s="2">
        <v>1939</v>
      </c>
      <c r="G101" s="2">
        <v>2388</v>
      </c>
      <c r="H101" s="2">
        <v>2341</v>
      </c>
      <c r="I101" s="2">
        <v>3144</v>
      </c>
      <c r="J101" s="2">
        <v>7</v>
      </c>
      <c r="K101" s="2">
        <v>3</v>
      </c>
    </row>
    <row r="102" spans="1:11" ht="15.75">
      <c r="A102" s="1">
        <v>0.5944444444444444</v>
      </c>
      <c r="B102" s="4" t="s">
        <v>18</v>
      </c>
      <c r="C102" s="2">
        <v>4</v>
      </c>
      <c r="D102" s="2">
        <v>2773</v>
      </c>
      <c r="E102" s="2">
        <v>2373</v>
      </c>
      <c r="F102" s="2">
        <v>2795</v>
      </c>
      <c r="G102" s="2">
        <v>2369</v>
      </c>
      <c r="H102" s="2">
        <v>1710</v>
      </c>
      <c r="I102" s="2">
        <v>2354</v>
      </c>
      <c r="J102" s="2">
        <v>3</v>
      </c>
      <c r="K102" s="2">
        <v>1</v>
      </c>
    </row>
    <row r="103" spans="1:11" ht="15.75">
      <c r="A103" s="1">
        <v>0.6041666666666666</v>
      </c>
      <c r="B103" s="4" t="s">
        <v>19</v>
      </c>
      <c r="C103" s="2">
        <v>5</v>
      </c>
      <c r="D103" s="2">
        <v>1987</v>
      </c>
      <c r="E103" s="2">
        <v>935</v>
      </c>
      <c r="F103" s="2">
        <v>2410</v>
      </c>
      <c r="G103" s="2">
        <v>2398</v>
      </c>
      <c r="H103" s="2">
        <v>2352</v>
      </c>
      <c r="I103" s="2">
        <v>31</v>
      </c>
      <c r="J103" s="2">
        <v>11</v>
      </c>
      <c r="K103" s="2">
        <v>0</v>
      </c>
    </row>
    <row r="104" spans="1:11" ht="15.75">
      <c r="A104" s="1">
        <v>0.607638888888889</v>
      </c>
      <c r="B104" s="4" t="s">
        <v>20</v>
      </c>
      <c r="C104" s="2">
        <v>6</v>
      </c>
      <c r="D104" s="2">
        <v>3124</v>
      </c>
      <c r="E104" s="2">
        <v>2842</v>
      </c>
      <c r="F104" s="2">
        <v>932</v>
      </c>
      <c r="G104" s="2">
        <v>1750</v>
      </c>
      <c r="H104" s="2">
        <v>2395</v>
      </c>
      <c r="I104" s="2">
        <v>476</v>
      </c>
      <c r="J104" s="2">
        <v>4</v>
      </c>
      <c r="K104" s="2">
        <v>0</v>
      </c>
    </row>
    <row r="105" spans="1:11" ht="15.75">
      <c r="A105" s="1">
        <v>0.6118055555555556</v>
      </c>
      <c r="B105" s="4" t="s">
        <v>21</v>
      </c>
      <c r="C105" s="2">
        <v>7</v>
      </c>
      <c r="D105" s="2">
        <v>1742</v>
      </c>
      <c r="E105" s="2">
        <v>1939</v>
      </c>
      <c r="F105" s="2">
        <v>1209</v>
      </c>
      <c r="G105" s="2">
        <v>2388</v>
      </c>
      <c r="H105" s="2">
        <v>2341</v>
      </c>
      <c r="I105" s="2">
        <v>3144</v>
      </c>
      <c r="J105" s="2">
        <v>11</v>
      </c>
      <c r="K105" s="2">
        <v>2</v>
      </c>
    </row>
    <row r="106" spans="1:11" ht="15.75">
      <c r="A106" s="1">
        <v>0.6166666666666667</v>
      </c>
      <c r="B106" s="4" t="s">
        <v>22</v>
      </c>
      <c r="C106" s="2">
        <v>8</v>
      </c>
      <c r="D106" s="2">
        <v>2373</v>
      </c>
      <c r="E106" s="2">
        <v>2795</v>
      </c>
      <c r="F106" s="2">
        <v>2773</v>
      </c>
      <c r="G106" s="2">
        <v>2369</v>
      </c>
      <c r="H106" s="2">
        <v>1710</v>
      </c>
      <c r="I106" s="2">
        <v>2354</v>
      </c>
      <c r="J106" s="2">
        <v>4</v>
      </c>
      <c r="K106" s="2">
        <v>3</v>
      </c>
    </row>
    <row r="107" spans="1:11" ht="15.75">
      <c r="A107" s="1">
        <v>0.6236111111111111</v>
      </c>
      <c r="B107" s="4" t="s">
        <v>24</v>
      </c>
      <c r="C107" s="2">
        <v>13</v>
      </c>
      <c r="D107" s="2">
        <v>935</v>
      </c>
      <c r="E107" s="2">
        <v>1987</v>
      </c>
      <c r="F107" s="2">
        <v>2410</v>
      </c>
      <c r="G107" s="2">
        <v>2842</v>
      </c>
      <c r="H107" s="2">
        <v>3124</v>
      </c>
      <c r="I107" s="2">
        <v>932</v>
      </c>
      <c r="J107" s="2">
        <v>9</v>
      </c>
      <c r="K107" s="2">
        <v>0</v>
      </c>
    </row>
    <row r="108" spans="1:11" ht="15.75">
      <c r="A108" s="1">
        <v>0.6277777777777778</v>
      </c>
      <c r="B108" s="4" t="s">
        <v>25</v>
      </c>
      <c r="C108" s="2">
        <v>14</v>
      </c>
      <c r="D108" s="2">
        <v>1209</v>
      </c>
      <c r="E108" s="2">
        <v>1742</v>
      </c>
      <c r="F108" s="2">
        <v>1939</v>
      </c>
      <c r="G108" s="2">
        <v>2795</v>
      </c>
      <c r="H108" s="2">
        <v>2773</v>
      </c>
      <c r="I108" s="2">
        <v>2373</v>
      </c>
      <c r="J108" s="2">
        <v>5</v>
      </c>
      <c r="K108" s="2">
        <v>1</v>
      </c>
    </row>
    <row r="109" spans="1:11" ht="15.75">
      <c r="A109" s="1">
        <v>0.6340277777777777</v>
      </c>
      <c r="B109" s="4" t="s">
        <v>26</v>
      </c>
      <c r="C109" s="2">
        <v>15</v>
      </c>
      <c r="D109" s="2">
        <v>2410</v>
      </c>
      <c r="E109" s="2">
        <v>935</v>
      </c>
      <c r="F109" s="2">
        <v>1987</v>
      </c>
      <c r="G109" s="2">
        <v>3124</v>
      </c>
      <c r="H109" s="2">
        <v>932</v>
      </c>
      <c r="I109" s="2">
        <v>2842</v>
      </c>
      <c r="J109" s="2">
        <v>10</v>
      </c>
      <c r="K109" s="2">
        <v>2</v>
      </c>
    </row>
    <row r="110" spans="1:11" ht="15.75">
      <c r="A110" s="1">
        <v>0.6395833333333333</v>
      </c>
      <c r="B110" s="4" t="s">
        <v>27</v>
      </c>
      <c r="C110" s="2">
        <v>16</v>
      </c>
      <c r="D110" s="2">
        <v>1209</v>
      </c>
      <c r="E110" s="2">
        <v>1939</v>
      </c>
      <c r="F110" s="2">
        <v>1742</v>
      </c>
      <c r="G110" s="2">
        <v>2773</v>
      </c>
      <c r="H110" s="2">
        <v>2373</v>
      </c>
      <c r="I110" s="2">
        <v>2795</v>
      </c>
      <c r="J110" s="2">
        <v>6</v>
      </c>
      <c r="K110" s="2">
        <v>5</v>
      </c>
    </row>
    <row r="111" spans="1:11" ht="15.75">
      <c r="A111" s="1">
        <v>0.6534722222222222</v>
      </c>
      <c r="B111" s="4" t="s">
        <v>29</v>
      </c>
      <c r="C111" s="2">
        <v>19</v>
      </c>
      <c r="D111" s="2">
        <v>2410</v>
      </c>
      <c r="E111" s="2">
        <v>1987</v>
      </c>
      <c r="F111" s="2">
        <v>935</v>
      </c>
      <c r="G111" s="2">
        <v>1209</v>
      </c>
      <c r="H111" s="2">
        <v>1742</v>
      </c>
      <c r="I111" s="2">
        <v>1939</v>
      </c>
      <c r="J111" s="2">
        <v>4</v>
      </c>
      <c r="K111" s="2">
        <v>5</v>
      </c>
    </row>
    <row r="112" spans="1:11" ht="15.75">
      <c r="A112" s="1">
        <v>0.6618055555555555</v>
      </c>
      <c r="B112" s="4" t="s">
        <v>30</v>
      </c>
      <c r="C112" s="2">
        <v>20</v>
      </c>
      <c r="D112" s="2">
        <v>2410</v>
      </c>
      <c r="E112" s="2">
        <v>935</v>
      </c>
      <c r="F112" s="2">
        <v>1987</v>
      </c>
      <c r="G112" s="2">
        <v>1209</v>
      </c>
      <c r="H112" s="2">
        <v>1939</v>
      </c>
      <c r="I112" s="2">
        <v>1742</v>
      </c>
      <c r="J112" s="2">
        <v>10</v>
      </c>
      <c r="K112" s="2">
        <v>7</v>
      </c>
    </row>
    <row r="113" spans="1:11" ht="15.75">
      <c r="A113" s="1">
        <v>0.6708333333333334</v>
      </c>
      <c r="B113" s="4" t="s">
        <v>33</v>
      </c>
      <c r="C113" s="2">
        <v>21</v>
      </c>
      <c r="D113" s="2">
        <v>1987</v>
      </c>
      <c r="E113" s="2">
        <v>935</v>
      </c>
      <c r="F113" s="2">
        <v>2410</v>
      </c>
      <c r="G113" s="2">
        <v>1209</v>
      </c>
      <c r="H113" s="2">
        <v>1742</v>
      </c>
      <c r="I113" s="2">
        <v>1939</v>
      </c>
      <c r="J113" s="2">
        <v>7</v>
      </c>
      <c r="K113" s="2">
        <v>4</v>
      </c>
    </row>
    <row r="114" spans="8:11" ht="15.75">
      <c r="H114" t="s">
        <v>128</v>
      </c>
      <c r="J114">
        <f>SUM(J99:J113)</f>
        <v>109</v>
      </c>
      <c r="K114" s="32">
        <f>SUM(K99:K113)</f>
        <v>37</v>
      </c>
    </row>
    <row r="115" spans="8:11" ht="15.75">
      <c r="H115" t="s">
        <v>129</v>
      </c>
      <c r="K115">
        <f>(J114+K114)/(113-98)/2</f>
        <v>4.866666666666666</v>
      </c>
    </row>
  </sheetData>
  <sheetProtection/>
  <mergeCells count="2">
    <mergeCell ref="A1:J1"/>
    <mergeCell ref="A97:K9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A83">
      <selection activeCell="K86" sqref="K86"/>
    </sheetView>
  </sheetViews>
  <sheetFormatPr defaultColWidth="8.875" defaultRowHeight="15.75"/>
  <sheetData>
    <row r="1" spans="1:10" ht="15.75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1" ht="32.25" thickBot="1">
      <c r="A2" s="3" t="s">
        <v>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11" t="s">
        <v>39</v>
      </c>
    </row>
    <row r="3" spans="1:12" ht="16.5" thickBot="1">
      <c r="A3" s="6">
        <v>0.40902777777777777</v>
      </c>
      <c r="B3" s="7">
        <v>1</v>
      </c>
      <c r="C3" s="7">
        <v>1379</v>
      </c>
      <c r="D3" s="7">
        <v>2007</v>
      </c>
      <c r="E3" s="7">
        <v>2967</v>
      </c>
      <c r="F3" s="7">
        <v>3091</v>
      </c>
      <c r="G3" s="7">
        <v>3214</v>
      </c>
      <c r="H3" s="7">
        <v>1002</v>
      </c>
      <c r="I3" s="7">
        <v>0</v>
      </c>
      <c r="J3" s="7">
        <v>1</v>
      </c>
      <c r="K3" s="12"/>
      <c r="L3" t="s">
        <v>41</v>
      </c>
    </row>
    <row r="4" spans="1:11" ht="16.5" thickBot="1">
      <c r="A4" s="6">
        <v>0.4166666666666667</v>
      </c>
      <c r="B4" s="7">
        <v>2</v>
      </c>
      <c r="C4" s="7">
        <v>2393</v>
      </c>
      <c r="D4" s="7">
        <v>3224</v>
      </c>
      <c r="E4" s="7">
        <v>1758</v>
      </c>
      <c r="F4" s="7">
        <v>3140</v>
      </c>
      <c r="G4" s="7">
        <v>1311</v>
      </c>
      <c r="H4" s="7">
        <v>3318</v>
      </c>
      <c r="I4" s="7">
        <v>0</v>
      </c>
      <c r="J4" s="7">
        <v>1</v>
      </c>
      <c r="K4" s="14">
        <f>A4-A3</f>
        <v>0.007638888888888917</v>
      </c>
    </row>
    <row r="5" spans="1:11" ht="16.5" thickBot="1">
      <c r="A5" s="6">
        <v>0.42291666666666666</v>
      </c>
      <c r="B5" s="7">
        <v>3</v>
      </c>
      <c r="C5" s="7">
        <v>1415</v>
      </c>
      <c r="D5" s="7">
        <v>590</v>
      </c>
      <c r="E5" s="7">
        <v>2415</v>
      </c>
      <c r="F5" s="7">
        <v>2655</v>
      </c>
      <c r="G5" s="7">
        <v>2038</v>
      </c>
      <c r="H5" s="7">
        <v>2420</v>
      </c>
      <c r="I5" s="7">
        <v>1</v>
      </c>
      <c r="J5" s="7">
        <v>1</v>
      </c>
      <c r="K5" s="14">
        <f aca="true" t="shared" si="0" ref="K5:K68">A5-A4</f>
        <v>0.006249999999999978</v>
      </c>
    </row>
    <row r="6" spans="1:11" ht="16.5" thickBot="1">
      <c r="A6" s="6">
        <v>0.4284722222222222</v>
      </c>
      <c r="B6" s="7">
        <v>4</v>
      </c>
      <c r="C6" s="7">
        <v>1127</v>
      </c>
      <c r="D6" s="7">
        <v>1877</v>
      </c>
      <c r="E6" s="7">
        <v>342</v>
      </c>
      <c r="F6" s="7">
        <v>3329</v>
      </c>
      <c r="G6" s="7">
        <v>3319</v>
      </c>
      <c r="H6" s="7">
        <v>1795</v>
      </c>
      <c r="I6" s="7">
        <v>1</v>
      </c>
      <c r="J6" s="7">
        <v>0</v>
      </c>
      <c r="K6" s="14">
        <f t="shared" si="0"/>
        <v>0.005555555555555536</v>
      </c>
    </row>
    <row r="7" spans="1:11" ht="16.5" thickBot="1">
      <c r="A7" s="6">
        <v>0.43263888888888885</v>
      </c>
      <c r="B7" s="7">
        <v>5</v>
      </c>
      <c r="C7" s="7">
        <v>1746</v>
      </c>
      <c r="D7" s="7">
        <v>2119</v>
      </c>
      <c r="E7" s="7">
        <v>2974</v>
      </c>
      <c r="F7" s="7">
        <v>1788</v>
      </c>
      <c r="G7" s="7">
        <v>547</v>
      </c>
      <c r="H7" s="7">
        <v>1683</v>
      </c>
      <c r="I7" s="7">
        <v>4</v>
      </c>
      <c r="J7" s="7">
        <v>2</v>
      </c>
      <c r="K7" s="14">
        <f t="shared" si="0"/>
        <v>0.004166666666666652</v>
      </c>
    </row>
    <row r="8" spans="1:11" ht="16.5" thickBot="1">
      <c r="A8" s="6">
        <v>0.4388888888888889</v>
      </c>
      <c r="B8" s="7">
        <v>6</v>
      </c>
      <c r="C8" s="7">
        <v>1319</v>
      </c>
      <c r="D8" s="7">
        <v>587</v>
      </c>
      <c r="E8" s="7">
        <v>3344</v>
      </c>
      <c r="F8" s="7">
        <v>1466</v>
      </c>
      <c r="G8" s="7">
        <v>1414</v>
      </c>
      <c r="H8" s="7">
        <v>1261</v>
      </c>
      <c r="I8" s="7">
        <v>0</v>
      </c>
      <c r="J8" s="7">
        <v>1</v>
      </c>
      <c r="K8" s="14">
        <f t="shared" si="0"/>
        <v>0.006250000000000033</v>
      </c>
    </row>
    <row r="9" spans="1:11" ht="16.5" thickBot="1">
      <c r="A9" s="6">
        <v>0.44375</v>
      </c>
      <c r="B9" s="7">
        <v>7</v>
      </c>
      <c r="C9" s="7">
        <v>1648</v>
      </c>
      <c r="D9" s="7">
        <v>1771</v>
      </c>
      <c r="E9" s="7">
        <v>34</v>
      </c>
      <c r="F9" s="7">
        <v>3174</v>
      </c>
      <c r="G9" s="7">
        <v>3265</v>
      </c>
      <c r="H9" s="7">
        <v>3404</v>
      </c>
      <c r="I9" s="7">
        <v>2</v>
      </c>
      <c r="J9" s="7">
        <v>1</v>
      </c>
      <c r="K9" s="14">
        <f t="shared" si="0"/>
        <v>0.004861111111111094</v>
      </c>
    </row>
    <row r="10" spans="1:11" ht="16.5" thickBot="1">
      <c r="A10" s="6">
        <v>0.44930555555555557</v>
      </c>
      <c r="B10" s="7">
        <v>8</v>
      </c>
      <c r="C10" s="7">
        <v>1848</v>
      </c>
      <c r="D10" s="7">
        <v>2918</v>
      </c>
      <c r="E10" s="7">
        <v>3139</v>
      </c>
      <c r="F10" s="7">
        <v>832</v>
      </c>
      <c r="G10" s="7">
        <v>281</v>
      </c>
      <c r="H10" s="7">
        <v>2751</v>
      </c>
      <c r="I10" s="7">
        <v>0</v>
      </c>
      <c r="J10" s="7">
        <v>0</v>
      </c>
      <c r="K10" s="14">
        <f t="shared" si="0"/>
        <v>0.005555555555555591</v>
      </c>
    </row>
    <row r="11" spans="1:11" ht="16.5" thickBot="1">
      <c r="A11" s="6">
        <v>0.4548611111111111</v>
      </c>
      <c r="B11" s="7">
        <v>9</v>
      </c>
      <c r="C11" s="7">
        <v>1999</v>
      </c>
      <c r="D11" s="7">
        <v>3214</v>
      </c>
      <c r="E11" s="7">
        <v>2967</v>
      </c>
      <c r="F11" s="7">
        <v>2393</v>
      </c>
      <c r="G11" s="7">
        <v>342</v>
      </c>
      <c r="H11" s="7">
        <v>1788</v>
      </c>
      <c r="I11" s="7">
        <v>3</v>
      </c>
      <c r="J11" s="7">
        <v>1</v>
      </c>
      <c r="K11" s="14">
        <f t="shared" si="0"/>
        <v>0.005555555555555536</v>
      </c>
    </row>
    <row r="12" spans="1:11" ht="16.5" thickBot="1">
      <c r="A12" s="6">
        <v>0.4611111111111111</v>
      </c>
      <c r="B12" s="7">
        <v>10</v>
      </c>
      <c r="C12" s="7">
        <v>1683</v>
      </c>
      <c r="D12" s="7">
        <v>1414</v>
      </c>
      <c r="E12" s="7">
        <v>1311</v>
      </c>
      <c r="F12" s="7">
        <v>2420</v>
      </c>
      <c r="G12" s="7">
        <v>2007</v>
      </c>
      <c r="H12" s="7">
        <v>3091</v>
      </c>
      <c r="I12" s="7">
        <v>2</v>
      </c>
      <c r="J12" s="7">
        <v>0</v>
      </c>
      <c r="K12" s="14">
        <f t="shared" si="0"/>
        <v>0.006249999999999978</v>
      </c>
    </row>
    <row r="13" spans="1:11" ht="16.5" thickBot="1">
      <c r="A13" s="6">
        <v>0.46527777777777773</v>
      </c>
      <c r="B13" s="7">
        <v>11</v>
      </c>
      <c r="C13" s="7">
        <v>3404</v>
      </c>
      <c r="D13" s="7">
        <v>1771</v>
      </c>
      <c r="E13" s="7">
        <v>3318</v>
      </c>
      <c r="F13" s="7">
        <v>2655</v>
      </c>
      <c r="G13" s="7">
        <v>1795</v>
      </c>
      <c r="H13" s="7">
        <v>1877</v>
      </c>
      <c r="I13" s="7">
        <v>1</v>
      </c>
      <c r="J13" s="7">
        <v>0</v>
      </c>
      <c r="K13" s="14">
        <f t="shared" si="0"/>
        <v>0.004166666666666652</v>
      </c>
    </row>
    <row r="14" spans="1:11" ht="16.5" thickBot="1">
      <c r="A14" s="6">
        <v>0.4708333333333334</v>
      </c>
      <c r="B14" s="7">
        <v>12</v>
      </c>
      <c r="C14" s="7">
        <v>547</v>
      </c>
      <c r="D14" s="7">
        <v>3140</v>
      </c>
      <c r="E14" s="7">
        <v>34</v>
      </c>
      <c r="F14" s="7">
        <v>3224</v>
      </c>
      <c r="G14" s="7">
        <v>590</v>
      </c>
      <c r="H14" s="7">
        <v>1002</v>
      </c>
      <c r="I14" s="7">
        <v>1</v>
      </c>
      <c r="J14" s="7">
        <v>0</v>
      </c>
      <c r="K14" s="14">
        <f t="shared" si="0"/>
        <v>0.005555555555555647</v>
      </c>
    </row>
    <row r="15" spans="1:11" ht="16.5" thickBot="1">
      <c r="A15" s="6">
        <v>0.4791666666666667</v>
      </c>
      <c r="B15" s="7">
        <v>13</v>
      </c>
      <c r="C15" s="7">
        <v>587</v>
      </c>
      <c r="D15" s="7">
        <v>1758</v>
      </c>
      <c r="E15" s="7">
        <v>2751</v>
      </c>
      <c r="F15" s="7">
        <v>1319</v>
      </c>
      <c r="G15" s="7">
        <v>1648</v>
      </c>
      <c r="H15" s="7">
        <v>1127</v>
      </c>
      <c r="I15" s="7">
        <v>0</v>
      </c>
      <c r="J15" s="7">
        <v>1</v>
      </c>
      <c r="K15" s="14">
        <f t="shared" si="0"/>
        <v>0.008333333333333304</v>
      </c>
    </row>
    <row r="16" spans="1:11" ht="16.5" thickBot="1">
      <c r="A16" s="6">
        <v>0.4861111111111111</v>
      </c>
      <c r="B16" s="7">
        <v>14</v>
      </c>
      <c r="C16" s="7">
        <v>2038</v>
      </c>
      <c r="D16" s="7">
        <v>1261</v>
      </c>
      <c r="E16" s="7">
        <v>2974</v>
      </c>
      <c r="F16" s="7">
        <v>3174</v>
      </c>
      <c r="G16" s="7">
        <v>1746</v>
      </c>
      <c r="H16" s="7">
        <v>1848</v>
      </c>
      <c r="I16" s="7">
        <v>0</v>
      </c>
      <c r="J16" s="7">
        <v>2</v>
      </c>
      <c r="K16" s="14">
        <f t="shared" si="0"/>
        <v>0.00694444444444442</v>
      </c>
    </row>
    <row r="17" spans="1:11" ht="16.5" thickBot="1">
      <c r="A17" s="6">
        <v>0.4902777777777778</v>
      </c>
      <c r="B17" s="7">
        <v>15</v>
      </c>
      <c r="C17" s="7">
        <v>3139</v>
      </c>
      <c r="D17" s="7">
        <v>3265</v>
      </c>
      <c r="E17" s="7">
        <v>1415</v>
      </c>
      <c r="F17" s="7">
        <v>2119</v>
      </c>
      <c r="G17" s="7">
        <v>1999</v>
      </c>
      <c r="H17" s="7">
        <v>2918</v>
      </c>
      <c r="I17" s="7">
        <v>1</v>
      </c>
      <c r="J17" s="7">
        <v>2</v>
      </c>
      <c r="K17" s="14">
        <f t="shared" si="0"/>
        <v>0.004166666666666707</v>
      </c>
    </row>
    <row r="18" spans="1:11" ht="16.5" thickBot="1">
      <c r="A18" s="6">
        <v>0.49444444444444446</v>
      </c>
      <c r="B18" s="7">
        <v>16</v>
      </c>
      <c r="C18" s="7">
        <v>2415</v>
      </c>
      <c r="D18" s="7">
        <v>3319</v>
      </c>
      <c r="E18" s="7">
        <v>1379</v>
      </c>
      <c r="F18" s="7">
        <v>281</v>
      </c>
      <c r="G18" s="7">
        <v>3329</v>
      </c>
      <c r="H18" s="7">
        <v>1466</v>
      </c>
      <c r="I18" s="7">
        <v>2</v>
      </c>
      <c r="J18" s="7">
        <v>5</v>
      </c>
      <c r="K18" s="14">
        <f t="shared" si="0"/>
        <v>0.004166666666666652</v>
      </c>
    </row>
    <row r="19" spans="1:11" ht="16.5" thickBot="1">
      <c r="A19" s="6">
        <v>0.4986111111111111</v>
      </c>
      <c r="B19" s="7">
        <v>17</v>
      </c>
      <c r="C19" s="7">
        <v>3344</v>
      </c>
      <c r="D19" s="7">
        <v>3091</v>
      </c>
      <c r="E19" s="7">
        <v>2393</v>
      </c>
      <c r="F19" s="7">
        <v>832</v>
      </c>
      <c r="G19" s="7">
        <v>1127</v>
      </c>
      <c r="H19" s="7">
        <v>2420</v>
      </c>
      <c r="I19" s="7">
        <v>1</v>
      </c>
      <c r="J19" s="7">
        <v>0</v>
      </c>
      <c r="K19" s="14">
        <f t="shared" si="0"/>
        <v>0.004166666666666652</v>
      </c>
    </row>
    <row r="20" spans="1:11" ht="16.5" thickBot="1">
      <c r="A20" s="6">
        <v>0.5027777777777778</v>
      </c>
      <c r="B20" s="7">
        <v>18</v>
      </c>
      <c r="C20" s="7">
        <v>2655</v>
      </c>
      <c r="D20" s="7">
        <v>342</v>
      </c>
      <c r="E20" s="7">
        <v>1848</v>
      </c>
      <c r="F20" s="7">
        <v>1319</v>
      </c>
      <c r="G20" s="7">
        <v>1683</v>
      </c>
      <c r="H20" s="7">
        <v>1877</v>
      </c>
      <c r="I20" s="7">
        <v>5</v>
      </c>
      <c r="J20" s="7">
        <v>0</v>
      </c>
      <c r="K20" s="14">
        <f t="shared" si="0"/>
        <v>0.004166666666666652</v>
      </c>
    </row>
    <row r="21" spans="1:12" ht="16.5" thickBot="1">
      <c r="A21" s="6">
        <v>0.54375</v>
      </c>
      <c r="B21" s="7">
        <v>19</v>
      </c>
      <c r="C21" s="7">
        <v>2974</v>
      </c>
      <c r="D21" s="7">
        <v>3265</v>
      </c>
      <c r="E21" s="7">
        <v>1788</v>
      </c>
      <c r="F21" s="7">
        <v>2751</v>
      </c>
      <c r="G21" s="7">
        <v>1311</v>
      </c>
      <c r="H21" s="7">
        <v>1002</v>
      </c>
      <c r="I21" s="7">
        <v>1</v>
      </c>
      <c r="J21" s="7">
        <v>0</v>
      </c>
      <c r="K21" s="14"/>
      <c r="L21" t="s">
        <v>46</v>
      </c>
    </row>
    <row r="22" spans="1:11" ht="16.5" thickBot="1">
      <c r="A22" s="6">
        <v>0.5479166666666667</v>
      </c>
      <c r="B22" s="7">
        <v>20</v>
      </c>
      <c r="C22" s="7">
        <v>1648</v>
      </c>
      <c r="D22" s="7">
        <v>590</v>
      </c>
      <c r="E22" s="7">
        <v>2119</v>
      </c>
      <c r="F22" s="7">
        <v>3224</v>
      </c>
      <c r="G22" s="7">
        <v>1261</v>
      </c>
      <c r="H22" s="7">
        <v>1379</v>
      </c>
      <c r="I22" s="7">
        <v>2</v>
      </c>
      <c r="J22" s="7">
        <v>0</v>
      </c>
      <c r="K22" s="14">
        <f t="shared" si="0"/>
        <v>0.004166666666666763</v>
      </c>
    </row>
    <row r="23" spans="1:11" ht="16.5" thickBot="1">
      <c r="A23" s="6">
        <v>0.5527777777777778</v>
      </c>
      <c r="B23" s="7">
        <v>21</v>
      </c>
      <c r="C23" s="7">
        <v>1746</v>
      </c>
      <c r="D23" s="7">
        <v>547</v>
      </c>
      <c r="E23" s="7">
        <v>3319</v>
      </c>
      <c r="F23" s="7">
        <v>3318</v>
      </c>
      <c r="G23" s="7">
        <v>2967</v>
      </c>
      <c r="H23" s="7">
        <v>587</v>
      </c>
      <c r="I23" s="7">
        <v>3</v>
      </c>
      <c r="J23" s="7">
        <v>0</v>
      </c>
      <c r="K23" s="14">
        <f t="shared" si="0"/>
        <v>0.004861111111111094</v>
      </c>
    </row>
    <row r="24" spans="1:11" ht="16.5" thickBot="1">
      <c r="A24" s="6">
        <v>0.5576388888888889</v>
      </c>
      <c r="B24" s="7">
        <v>22</v>
      </c>
      <c r="C24" s="7">
        <v>2918</v>
      </c>
      <c r="D24" s="7">
        <v>3174</v>
      </c>
      <c r="E24" s="7">
        <v>34</v>
      </c>
      <c r="F24" s="7">
        <v>1795</v>
      </c>
      <c r="G24" s="7">
        <v>2007</v>
      </c>
      <c r="H24" s="7">
        <v>3139</v>
      </c>
      <c r="I24" s="7">
        <v>3</v>
      </c>
      <c r="J24" s="7">
        <v>0</v>
      </c>
      <c r="K24" s="14">
        <f t="shared" si="0"/>
        <v>0.004861111111111094</v>
      </c>
    </row>
    <row r="25" spans="1:11" ht="16.5" thickBot="1">
      <c r="A25" s="6">
        <v>0.5631944444444444</v>
      </c>
      <c r="B25" s="7">
        <v>23</v>
      </c>
      <c r="C25" s="7">
        <v>1771</v>
      </c>
      <c r="D25" s="7">
        <v>281</v>
      </c>
      <c r="E25" s="7">
        <v>2038</v>
      </c>
      <c r="F25" s="7">
        <v>3344</v>
      </c>
      <c r="G25" s="7">
        <v>1758</v>
      </c>
      <c r="H25" s="7">
        <v>3214</v>
      </c>
      <c r="I25" s="7">
        <v>2</v>
      </c>
      <c r="J25" s="7">
        <v>4</v>
      </c>
      <c r="K25" s="14">
        <f t="shared" si="0"/>
        <v>0.005555555555555536</v>
      </c>
    </row>
    <row r="26" spans="1:11" ht="16.5" thickBot="1">
      <c r="A26" s="6">
        <v>0.5986111111111111</v>
      </c>
      <c r="B26" s="7">
        <v>24</v>
      </c>
      <c r="C26" s="7">
        <v>1999</v>
      </c>
      <c r="D26" s="7">
        <v>832</v>
      </c>
      <c r="E26" s="7">
        <v>1414</v>
      </c>
      <c r="F26" s="7">
        <v>2415</v>
      </c>
      <c r="G26" s="7">
        <v>3329</v>
      </c>
      <c r="H26" s="7">
        <v>3140</v>
      </c>
      <c r="I26" s="7">
        <v>0</v>
      </c>
      <c r="J26" s="7">
        <v>0</v>
      </c>
      <c r="K26" s="14">
        <f t="shared" si="0"/>
        <v>0.03541666666666665</v>
      </c>
    </row>
    <row r="27" spans="1:11" ht="16.5" thickBot="1">
      <c r="A27" s="6">
        <v>0.6055555555555555</v>
      </c>
      <c r="B27" s="7">
        <v>25</v>
      </c>
      <c r="C27" s="7">
        <v>3404</v>
      </c>
      <c r="D27" s="7">
        <v>1415</v>
      </c>
      <c r="E27" s="7">
        <v>3091</v>
      </c>
      <c r="F27" s="7">
        <v>1466</v>
      </c>
      <c r="G27" s="7">
        <v>1746</v>
      </c>
      <c r="H27" s="7">
        <v>3224</v>
      </c>
      <c r="I27" s="7">
        <v>1</v>
      </c>
      <c r="J27" s="7">
        <v>5</v>
      </c>
      <c r="K27" s="14">
        <f t="shared" si="0"/>
        <v>0.00694444444444442</v>
      </c>
    </row>
    <row r="28" spans="1:11" ht="16.5" thickBot="1">
      <c r="A28" s="6">
        <v>0.6097222222222222</v>
      </c>
      <c r="B28" s="7">
        <v>26</v>
      </c>
      <c r="C28" s="7">
        <v>590</v>
      </c>
      <c r="D28" s="7">
        <v>3174</v>
      </c>
      <c r="E28" s="7">
        <v>1311</v>
      </c>
      <c r="F28" s="7">
        <v>3319</v>
      </c>
      <c r="G28" s="7">
        <v>1319</v>
      </c>
      <c r="H28" s="7">
        <v>2393</v>
      </c>
      <c r="I28" s="7">
        <v>4</v>
      </c>
      <c r="J28" s="7">
        <v>0</v>
      </c>
      <c r="K28" s="14">
        <f t="shared" si="0"/>
        <v>0.004166666666666652</v>
      </c>
    </row>
    <row r="29" spans="1:11" ht="16.5" thickBot="1">
      <c r="A29" s="6">
        <v>0.6138888888888888</v>
      </c>
      <c r="B29" s="7">
        <v>27</v>
      </c>
      <c r="C29" s="7">
        <v>2655</v>
      </c>
      <c r="D29" s="7">
        <v>1127</v>
      </c>
      <c r="E29" s="7">
        <v>1261</v>
      </c>
      <c r="F29" s="7">
        <v>281</v>
      </c>
      <c r="G29" s="7">
        <v>547</v>
      </c>
      <c r="H29" s="7">
        <v>3265</v>
      </c>
      <c r="I29" s="7">
        <v>0</v>
      </c>
      <c r="J29" s="7">
        <v>3</v>
      </c>
      <c r="K29" s="14">
        <f t="shared" si="0"/>
        <v>0.004166666666666652</v>
      </c>
    </row>
    <row r="30" spans="1:11" ht="16.5" thickBot="1">
      <c r="A30" s="6">
        <v>0.6180555555555556</v>
      </c>
      <c r="B30" s="7">
        <v>28</v>
      </c>
      <c r="C30" s="7">
        <v>832</v>
      </c>
      <c r="D30" s="7">
        <v>2038</v>
      </c>
      <c r="E30" s="7">
        <v>2918</v>
      </c>
      <c r="F30" s="7">
        <v>1877</v>
      </c>
      <c r="G30" s="7">
        <v>1999</v>
      </c>
      <c r="H30" s="7">
        <v>1002</v>
      </c>
      <c r="I30" s="7">
        <v>2</v>
      </c>
      <c r="J30" s="7">
        <v>1</v>
      </c>
      <c r="K30" s="14">
        <f t="shared" si="0"/>
        <v>0.004166666666666763</v>
      </c>
    </row>
    <row r="31" spans="1:11" ht="16.5" thickBot="1">
      <c r="A31" s="6">
        <v>0.6229166666666667</v>
      </c>
      <c r="B31" s="7">
        <v>29</v>
      </c>
      <c r="C31" s="7">
        <v>2119</v>
      </c>
      <c r="D31" s="7">
        <v>587</v>
      </c>
      <c r="E31" s="7">
        <v>1466</v>
      </c>
      <c r="F31" s="7">
        <v>2751</v>
      </c>
      <c r="G31" s="7">
        <v>1771</v>
      </c>
      <c r="H31" s="7">
        <v>342</v>
      </c>
      <c r="I31" s="7">
        <v>2</v>
      </c>
      <c r="J31" s="7">
        <v>0</v>
      </c>
      <c r="K31" s="14">
        <f t="shared" si="0"/>
        <v>0.004861111111111094</v>
      </c>
    </row>
    <row r="32" spans="1:11" ht="16.5" thickBot="1">
      <c r="A32" s="6">
        <v>0.6263888888888889</v>
      </c>
      <c r="B32" s="7">
        <v>30</v>
      </c>
      <c r="C32" s="7">
        <v>1788</v>
      </c>
      <c r="D32" s="7">
        <v>3318</v>
      </c>
      <c r="E32" s="7">
        <v>1758</v>
      </c>
      <c r="F32" s="7">
        <v>1414</v>
      </c>
      <c r="G32" s="7">
        <v>1379</v>
      </c>
      <c r="H32" s="7">
        <v>1415</v>
      </c>
      <c r="I32" s="7">
        <v>3</v>
      </c>
      <c r="J32" s="7">
        <v>1</v>
      </c>
      <c r="K32" s="14">
        <f t="shared" si="0"/>
        <v>0.00347222222222221</v>
      </c>
    </row>
    <row r="33" spans="1:11" ht="16.5" thickBot="1">
      <c r="A33" s="6">
        <v>0.6305555555555555</v>
      </c>
      <c r="B33" s="7">
        <v>31</v>
      </c>
      <c r="C33" s="7">
        <v>1683</v>
      </c>
      <c r="D33" s="7">
        <v>1648</v>
      </c>
      <c r="E33" s="7">
        <v>2420</v>
      </c>
      <c r="F33" s="7">
        <v>3214</v>
      </c>
      <c r="G33" s="7">
        <v>1795</v>
      </c>
      <c r="H33" s="7">
        <v>34</v>
      </c>
      <c r="I33" s="7">
        <v>4</v>
      </c>
      <c r="J33" s="7">
        <v>5</v>
      </c>
      <c r="K33" s="14">
        <f t="shared" si="0"/>
        <v>0.004166666666666652</v>
      </c>
    </row>
    <row r="34" spans="1:11" ht="16.5" thickBot="1">
      <c r="A34" s="6">
        <v>0.6354166666666666</v>
      </c>
      <c r="B34" s="7">
        <v>32</v>
      </c>
      <c r="C34" s="7">
        <v>3140</v>
      </c>
      <c r="D34" s="7">
        <v>3344</v>
      </c>
      <c r="E34" s="7">
        <v>3404</v>
      </c>
      <c r="F34" s="7">
        <v>1848</v>
      </c>
      <c r="G34" s="7">
        <v>2967</v>
      </c>
      <c r="H34" s="7">
        <v>2415</v>
      </c>
      <c r="I34" s="7">
        <v>0</v>
      </c>
      <c r="J34" s="7">
        <v>1</v>
      </c>
      <c r="K34" s="14">
        <f t="shared" si="0"/>
        <v>0.004861111111111094</v>
      </c>
    </row>
    <row r="35" spans="1:11" ht="16.5" thickBot="1">
      <c r="A35" s="6">
        <v>0.638888888888889</v>
      </c>
      <c r="B35" s="7">
        <v>33</v>
      </c>
      <c r="C35" s="7">
        <v>3329</v>
      </c>
      <c r="D35" s="7">
        <v>3139</v>
      </c>
      <c r="E35" s="7">
        <v>1771</v>
      </c>
      <c r="F35" s="7">
        <v>2007</v>
      </c>
      <c r="G35" s="7">
        <v>2974</v>
      </c>
      <c r="H35" s="7">
        <v>2393</v>
      </c>
      <c r="I35" s="7">
        <v>4</v>
      </c>
      <c r="J35" s="7">
        <v>0</v>
      </c>
      <c r="K35" s="14">
        <f t="shared" si="0"/>
        <v>0.003472222222222321</v>
      </c>
    </row>
    <row r="36" spans="1:11" ht="16.5" thickBot="1">
      <c r="A36" s="6">
        <v>0.6458333333333334</v>
      </c>
      <c r="B36" s="7">
        <v>34</v>
      </c>
      <c r="C36" s="7">
        <v>2655</v>
      </c>
      <c r="D36" s="7">
        <v>1311</v>
      </c>
      <c r="E36" s="7">
        <v>2918</v>
      </c>
      <c r="F36" s="7">
        <v>3091</v>
      </c>
      <c r="G36" s="7">
        <v>1261</v>
      </c>
      <c r="H36" s="7">
        <v>587</v>
      </c>
      <c r="I36" s="7">
        <v>2</v>
      </c>
      <c r="J36" s="7">
        <v>1</v>
      </c>
      <c r="K36" s="14">
        <f t="shared" si="0"/>
        <v>0.00694444444444442</v>
      </c>
    </row>
    <row r="37" spans="1:11" ht="16.5" thickBot="1">
      <c r="A37" s="6">
        <v>0.6493055555555556</v>
      </c>
      <c r="B37" s="7">
        <v>35</v>
      </c>
      <c r="C37" s="7">
        <v>2038</v>
      </c>
      <c r="D37" s="7">
        <v>1414</v>
      </c>
      <c r="E37" s="7">
        <v>34</v>
      </c>
      <c r="F37" s="7">
        <v>1379</v>
      </c>
      <c r="G37" s="7">
        <v>832</v>
      </c>
      <c r="H37" s="7">
        <v>547</v>
      </c>
      <c r="I37" s="7">
        <v>2</v>
      </c>
      <c r="J37" s="7">
        <v>4</v>
      </c>
      <c r="K37" s="14">
        <f t="shared" si="0"/>
        <v>0.00347222222222221</v>
      </c>
    </row>
    <row r="38" spans="1:11" ht="16.5" thickBot="1">
      <c r="A38" s="6">
        <v>0.6534722222222222</v>
      </c>
      <c r="B38" s="7">
        <v>36</v>
      </c>
      <c r="C38" s="7">
        <v>3224</v>
      </c>
      <c r="D38" s="7">
        <v>1683</v>
      </c>
      <c r="E38" s="7">
        <v>1415</v>
      </c>
      <c r="F38" s="7">
        <v>3265</v>
      </c>
      <c r="G38" s="7">
        <v>3319</v>
      </c>
      <c r="H38" s="7">
        <v>3344</v>
      </c>
      <c r="I38" s="7">
        <v>0</v>
      </c>
      <c r="J38" s="7">
        <v>3</v>
      </c>
      <c r="K38" s="14">
        <f t="shared" si="0"/>
        <v>0.004166666666666652</v>
      </c>
    </row>
    <row r="39" spans="1:11" ht="16.5" thickBot="1">
      <c r="A39" s="6">
        <v>0.6576388888888889</v>
      </c>
      <c r="B39" s="7">
        <v>37</v>
      </c>
      <c r="C39" s="7">
        <v>3329</v>
      </c>
      <c r="D39" s="7">
        <v>2420</v>
      </c>
      <c r="E39" s="7">
        <v>1877</v>
      </c>
      <c r="F39" s="7">
        <v>2967</v>
      </c>
      <c r="G39" s="7">
        <v>3139</v>
      </c>
      <c r="H39" s="7">
        <v>1648</v>
      </c>
      <c r="I39" s="7">
        <v>2</v>
      </c>
      <c r="J39" s="7">
        <v>3</v>
      </c>
      <c r="K39" s="14">
        <f t="shared" si="0"/>
        <v>0.004166666666666652</v>
      </c>
    </row>
    <row r="40" spans="1:11" ht="16.5" thickBot="1">
      <c r="A40" s="6">
        <v>0.6625</v>
      </c>
      <c r="B40" s="7">
        <v>38</v>
      </c>
      <c r="C40" s="7">
        <v>2415</v>
      </c>
      <c r="D40" s="7">
        <v>3214</v>
      </c>
      <c r="E40" s="7">
        <v>342</v>
      </c>
      <c r="F40" s="7">
        <v>2119</v>
      </c>
      <c r="G40" s="7">
        <v>3174</v>
      </c>
      <c r="H40" s="7">
        <v>1758</v>
      </c>
      <c r="I40" s="7">
        <v>0</v>
      </c>
      <c r="J40" s="7">
        <v>0</v>
      </c>
      <c r="K40" s="14">
        <f t="shared" si="0"/>
        <v>0.004861111111111094</v>
      </c>
    </row>
    <row r="41" spans="1:11" ht="16.5" thickBot="1">
      <c r="A41" s="6">
        <v>0.6659722222222222</v>
      </c>
      <c r="B41" s="7">
        <v>39</v>
      </c>
      <c r="C41" s="7">
        <v>2974</v>
      </c>
      <c r="D41" s="7">
        <v>3318</v>
      </c>
      <c r="E41" s="7">
        <v>1319</v>
      </c>
      <c r="F41" s="7">
        <v>1999</v>
      </c>
      <c r="G41" s="7">
        <v>3404</v>
      </c>
      <c r="H41" s="7">
        <v>281</v>
      </c>
      <c r="I41" s="7">
        <v>2</v>
      </c>
      <c r="J41" s="7">
        <v>0</v>
      </c>
      <c r="K41" s="14">
        <f t="shared" si="0"/>
        <v>0.00347222222222221</v>
      </c>
    </row>
    <row r="42" spans="1:11" ht="16.5" thickBot="1">
      <c r="A42" s="6">
        <v>0.6715277777777778</v>
      </c>
      <c r="B42" s="7">
        <v>40</v>
      </c>
      <c r="C42" s="7">
        <v>1127</v>
      </c>
      <c r="D42" s="7">
        <v>1466</v>
      </c>
      <c r="E42" s="7">
        <v>1788</v>
      </c>
      <c r="F42" s="7">
        <v>3140</v>
      </c>
      <c r="G42" s="7">
        <v>2007</v>
      </c>
      <c r="H42" s="7">
        <v>1848</v>
      </c>
      <c r="I42" s="7">
        <v>6</v>
      </c>
      <c r="J42" s="7">
        <v>0</v>
      </c>
      <c r="K42" s="14">
        <f t="shared" si="0"/>
        <v>0.005555555555555647</v>
      </c>
    </row>
    <row r="43" spans="1:11" ht="16.5" thickBot="1">
      <c r="A43" s="6">
        <v>0.675</v>
      </c>
      <c r="B43" s="7">
        <v>41</v>
      </c>
      <c r="C43" s="7">
        <v>1746</v>
      </c>
      <c r="D43" s="7">
        <v>1002</v>
      </c>
      <c r="E43" s="7">
        <v>1795</v>
      </c>
      <c r="F43" s="7">
        <v>590</v>
      </c>
      <c r="G43" s="7">
        <v>2751</v>
      </c>
      <c r="H43" s="7">
        <v>1414</v>
      </c>
      <c r="I43" s="7">
        <v>0</v>
      </c>
      <c r="J43" s="7">
        <v>4</v>
      </c>
      <c r="K43" s="14">
        <f t="shared" si="0"/>
        <v>0.00347222222222221</v>
      </c>
    </row>
    <row r="44" spans="1:11" ht="16.5" thickBot="1">
      <c r="A44" s="6">
        <v>0.6819444444444445</v>
      </c>
      <c r="B44" s="7">
        <v>42</v>
      </c>
      <c r="C44" s="7">
        <v>1379</v>
      </c>
      <c r="D44" s="7">
        <v>2918</v>
      </c>
      <c r="E44" s="7">
        <v>3214</v>
      </c>
      <c r="F44" s="7">
        <v>547</v>
      </c>
      <c r="G44" s="7">
        <v>1311</v>
      </c>
      <c r="H44" s="7">
        <v>3344</v>
      </c>
      <c r="I44" s="7">
        <v>3</v>
      </c>
      <c r="J44" s="7">
        <v>2</v>
      </c>
      <c r="K44" s="14">
        <f t="shared" si="0"/>
        <v>0.00694444444444442</v>
      </c>
    </row>
    <row r="45" spans="1:11" ht="16.5" thickBot="1">
      <c r="A45" s="6">
        <v>0.6854166666666667</v>
      </c>
      <c r="B45" s="7">
        <v>43</v>
      </c>
      <c r="C45" s="7">
        <v>3329</v>
      </c>
      <c r="D45" s="7">
        <v>2393</v>
      </c>
      <c r="E45" s="7">
        <v>1683</v>
      </c>
      <c r="F45" s="7">
        <v>2038</v>
      </c>
      <c r="G45" s="7">
        <v>3404</v>
      </c>
      <c r="H45" s="7">
        <v>2119</v>
      </c>
      <c r="I45" s="7">
        <v>1</v>
      </c>
      <c r="J45" s="7">
        <v>0</v>
      </c>
      <c r="K45" s="14">
        <f t="shared" si="0"/>
        <v>0.00347222222222221</v>
      </c>
    </row>
    <row r="46" spans="1:11" ht="16.5" thickBot="1">
      <c r="A46" s="6">
        <v>0.688888888888889</v>
      </c>
      <c r="B46" s="7">
        <v>44</v>
      </c>
      <c r="C46" s="7">
        <v>3174</v>
      </c>
      <c r="D46" s="7">
        <v>281</v>
      </c>
      <c r="E46" s="7">
        <v>1261</v>
      </c>
      <c r="F46" s="7">
        <v>2420</v>
      </c>
      <c r="G46" s="7">
        <v>1788</v>
      </c>
      <c r="H46" s="7">
        <v>587</v>
      </c>
      <c r="I46" s="7">
        <v>3</v>
      </c>
      <c r="J46" s="7">
        <v>0</v>
      </c>
      <c r="K46" s="14">
        <f t="shared" si="0"/>
        <v>0.003472222222222321</v>
      </c>
    </row>
    <row r="47" spans="1:11" ht="16.5" thickBot="1">
      <c r="A47" s="6">
        <v>0.6944444444444445</v>
      </c>
      <c r="B47" s="7">
        <v>45</v>
      </c>
      <c r="C47" s="7">
        <v>2751</v>
      </c>
      <c r="D47" s="7">
        <v>1795</v>
      </c>
      <c r="E47" s="7">
        <v>1999</v>
      </c>
      <c r="F47" s="7">
        <v>3224</v>
      </c>
      <c r="G47" s="7">
        <v>2655</v>
      </c>
      <c r="H47" s="7">
        <v>2967</v>
      </c>
      <c r="I47" s="7">
        <v>0</v>
      </c>
      <c r="J47" s="7">
        <v>0</v>
      </c>
      <c r="K47" s="14">
        <f t="shared" si="0"/>
        <v>0.005555555555555536</v>
      </c>
    </row>
    <row r="48" spans="1:11" ht="16.5" thickBot="1">
      <c r="A48" s="6">
        <v>0.6979166666666666</v>
      </c>
      <c r="B48" s="7">
        <v>46</v>
      </c>
      <c r="C48" s="7">
        <v>3139</v>
      </c>
      <c r="D48" s="7">
        <v>1127</v>
      </c>
      <c r="E48" s="7">
        <v>1746</v>
      </c>
      <c r="F48" s="7">
        <v>1771</v>
      </c>
      <c r="G48" s="7">
        <v>1466</v>
      </c>
      <c r="H48" s="7">
        <v>1002</v>
      </c>
      <c r="I48" s="7">
        <v>4</v>
      </c>
      <c r="J48" s="7">
        <v>8</v>
      </c>
      <c r="K48" s="14">
        <f t="shared" si="0"/>
        <v>0.003472222222222099</v>
      </c>
    </row>
    <row r="49" spans="1:11" ht="16.5" thickBot="1">
      <c r="A49" s="6">
        <v>0.7020833333333334</v>
      </c>
      <c r="B49" s="7">
        <v>47</v>
      </c>
      <c r="C49" s="7">
        <v>1648</v>
      </c>
      <c r="D49" s="7">
        <v>3319</v>
      </c>
      <c r="E49" s="7">
        <v>1415</v>
      </c>
      <c r="F49" s="7">
        <v>2974</v>
      </c>
      <c r="G49" s="7">
        <v>832</v>
      </c>
      <c r="H49" s="7">
        <v>3140</v>
      </c>
      <c r="I49" s="7">
        <v>2</v>
      </c>
      <c r="J49" s="7">
        <v>8</v>
      </c>
      <c r="K49" s="14">
        <f t="shared" si="0"/>
        <v>0.004166666666666763</v>
      </c>
    </row>
    <row r="50" spans="1:11" ht="16.5" thickBot="1">
      <c r="A50" s="6">
        <v>0.7055555555555556</v>
      </c>
      <c r="B50" s="7">
        <v>48</v>
      </c>
      <c r="C50" s="7">
        <v>342</v>
      </c>
      <c r="D50" s="7">
        <v>3091</v>
      </c>
      <c r="E50" s="7">
        <v>1319</v>
      </c>
      <c r="F50" s="7">
        <v>2415</v>
      </c>
      <c r="G50" s="7">
        <v>3318</v>
      </c>
      <c r="H50" s="7">
        <v>34</v>
      </c>
      <c r="I50" s="7">
        <v>0</v>
      </c>
      <c r="J50" s="7">
        <v>4</v>
      </c>
      <c r="K50" s="14">
        <f t="shared" si="0"/>
        <v>0.00347222222222221</v>
      </c>
    </row>
    <row r="51" spans="1:11" ht="16.5" thickBot="1">
      <c r="A51" s="6">
        <v>0.7083333333333334</v>
      </c>
      <c r="B51" s="7">
        <v>49</v>
      </c>
      <c r="C51" s="7">
        <v>1848</v>
      </c>
      <c r="D51" s="7">
        <v>1758</v>
      </c>
      <c r="E51" s="7">
        <v>1877</v>
      </c>
      <c r="F51" s="7">
        <v>2007</v>
      </c>
      <c r="G51" s="7">
        <v>3265</v>
      </c>
      <c r="H51" s="7">
        <v>590</v>
      </c>
      <c r="I51" s="7">
        <v>0</v>
      </c>
      <c r="J51" s="7">
        <v>4</v>
      </c>
      <c r="K51" s="14">
        <f t="shared" si="0"/>
        <v>0.002777777777777768</v>
      </c>
    </row>
    <row r="52" spans="1:11" ht="16.5" thickBot="1">
      <c r="A52" s="6">
        <v>0.7125</v>
      </c>
      <c r="B52" s="7">
        <v>50</v>
      </c>
      <c r="C52" s="7">
        <v>1788</v>
      </c>
      <c r="D52" s="7">
        <v>2655</v>
      </c>
      <c r="E52" s="7">
        <v>1414</v>
      </c>
      <c r="F52" s="7">
        <v>3224</v>
      </c>
      <c r="G52" s="7">
        <v>2918</v>
      </c>
      <c r="H52" s="7">
        <v>1127</v>
      </c>
      <c r="I52" s="7">
        <v>0</v>
      </c>
      <c r="J52" s="7">
        <v>3</v>
      </c>
      <c r="K52" s="14">
        <f t="shared" si="0"/>
        <v>0.004166666666666652</v>
      </c>
    </row>
    <row r="53" spans="1:11" ht="16.5" thickBot="1">
      <c r="A53" s="6">
        <v>0.7166666666666667</v>
      </c>
      <c r="B53" s="7">
        <v>51</v>
      </c>
      <c r="C53" s="7">
        <v>1795</v>
      </c>
      <c r="D53" s="7">
        <v>2967</v>
      </c>
      <c r="E53" s="7">
        <v>2038</v>
      </c>
      <c r="F53" s="7">
        <v>1311</v>
      </c>
      <c r="G53" s="7">
        <v>1466</v>
      </c>
      <c r="H53" s="7">
        <v>2974</v>
      </c>
      <c r="I53" s="7">
        <v>0</v>
      </c>
      <c r="J53" s="7">
        <v>1</v>
      </c>
      <c r="K53" s="14">
        <f t="shared" si="0"/>
        <v>0.004166666666666652</v>
      </c>
    </row>
    <row r="54" spans="1:11" ht="16.5" thickBot="1">
      <c r="A54" s="6">
        <v>0.720138888888889</v>
      </c>
      <c r="B54" s="7">
        <v>52</v>
      </c>
      <c r="C54" s="7">
        <v>3214</v>
      </c>
      <c r="D54" s="7">
        <v>1261</v>
      </c>
      <c r="E54" s="7">
        <v>2751</v>
      </c>
      <c r="F54" s="7">
        <v>34</v>
      </c>
      <c r="G54" s="7">
        <v>3329</v>
      </c>
      <c r="H54" s="7">
        <v>1415</v>
      </c>
      <c r="I54" s="7">
        <v>4</v>
      </c>
      <c r="J54" s="7">
        <v>3</v>
      </c>
      <c r="K54" s="14">
        <f t="shared" si="0"/>
        <v>0.003472222222222321</v>
      </c>
    </row>
    <row r="55" spans="1:11" ht="16.5" thickBot="1">
      <c r="A55" s="6">
        <v>0.7236111111111111</v>
      </c>
      <c r="B55" s="7">
        <v>53</v>
      </c>
      <c r="C55" s="7">
        <v>2007</v>
      </c>
      <c r="D55" s="7">
        <v>832</v>
      </c>
      <c r="E55" s="7">
        <v>587</v>
      </c>
      <c r="F55" s="7">
        <v>590</v>
      </c>
      <c r="G55" s="7">
        <v>1758</v>
      </c>
      <c r="H55" s="7">
        <v>3404</v>
      </c>
      <c r="I55" s="7">
        <v>4</v>
      </c>
      <c r="J55" s="7">
        <v>5</v>
      </c>
      <c r="K55" s="14">
        <f t="shared" si="0"/>
        <v>0.003472222222222099</v>
      </c>
    </row>
    <row r="56" spans="1:11" ht="16.5" thickBot="1">
      <c r="A56" s="6">
        <v>0.7284722222222223</v>
      </c>
      <c r="B56" s="7">
        <v>54</v>
      </c>
      <c r="C56" s="7">
        <v>3091</v>
      </c>
      <c r="D56" s="7">
        <v>1379</v>
      </c>
      <c r="E56" s="7">
        <v>1648</v>
      </c>
      <c r="F56" s="7">
        <v>3139</v>
      </c>
      <c r="G56" s="7">
        <v>1999</v>
      </c>
      <c r="H56" s="7">
        <v>342</v>
      </c>
      <c r="I56" s="7">
        <v>0</v>
      </c>
      <c r="J56" s="7">
        <v>3</v>
      </c>
      <c r="K56" s="14">
        <f t="shared" si="0"/>
        <v>0.004861111111111205</v>
      </c>
    </row>
    <row r="57" spans="1:11" ht="16.5" thickBot="1">
      <c r="A57" s="6">
        <v>0.7333333333333334</v>
      </c>
      <c r="B57" s="7">
        <v>55</v>
      </c>
      <c r="C57" s="7">
        <v>3174</v>
      </c>
      <c r="D57" s="7">
        <v>1002</v>
      </c>
      <c r="E57" s="7">
        <v>3140</v>
      </c>
      <c r="F57" s="7">
        <v>1683</v>
      </c>
      <c r="G57" s="7">
        <v>3318</v>
      </c>
      <c r="H57" s="7">
        <v>2119</v>
      </c>
      <c r="I57" s="7">
        <v>0</v>
      </c>
      <c r="J57" s="7">
        <v>2</v>
      </c>
      <c r="K57" s="14">
        <f t="shared" si="0"/>
        <v>0.004861111111111094</v>
      </c>
    </row>
    <row r="58" spans="1:11" ht="16.5" thickBot="1">
      <c r="A58" s="6">
        <v>0.7381944444444444</v>
      </c>
      <c r="B58" s="7">
        <v>56</v>
      </c>
      <c r="C58" s="7">
        <v>1877</v>
      </c>
      <c r="D58" s="7">
        <v>3265</v>
      </c>
      <c r="E58" s="7">
        <v>2393</v>
      </c>
      <c r="F58" s="7">
        <v>2415</v>
      </c>
      <c r="G58" s="7">
        <v>281</v>
      </c>
      <c r="H58" s="7">
        <v>1746</v>
      </c>
      <c r="I58" s="7">
        <v>0</v>
      </c>
      <c r="J58" s="7">
        <v>2</v>
      </c>
      <c r="K58" s="14">
        <f t="shared" si="0"/>
        <v>0.004861111111110983</v>
      </c>
    </row>
    <row r="59" spans="1:11" ht="16.5" thickBot="1">
      <c r="A59" s="6">
        <v>0.7416666666666667</v>
      </c>
      <c r="B59" s="7">
        <v>57</v>
      </c>
      <c r="C59" s="7">
        <v>1848</v>
      </c>
      <c r="D59" s="7">
        <v>1319</v>
      </c>
      <c r="E59" s="7">
        <v>547</v>
      </c>
      <c r="F59" s="7">
        <v>1771</v>
      </c>
      <c r="G59" s="7">
        <v>3319</v>
      </c>
      <c r="H59" s="7">
        <v>2420</v>
      </c>
      <c r="I59" s="7">
        <v>2</v>
      </c>
      <c r="J59" s="7">
        <v>1</v>
      </c>
      <c r="K59" s="14">
        <f t="shared" si="0"/>
        <v>0.003472222222222321</v>
      </c>
    </row>
    <row r="60" spans="1:12" ht="16.5" thickBot="1">
      <c r="A60" s="6">
        <v>0.39444444444444443</v>
      </c>
      <c r="B60" s="7">
        <v>58</v>
      </c>
      <c r="C60" s="7">
        <v>3344</v>
      </c>
      <c r="D60" s="7">
        <v>2655</v>
      </c>
      <c r="E60" s="7">
        <v>590</v>
      </c>
      <c r="F60" s="7">
        <v>3329</v>
      </c>
      <c r="G60" s="7">
        <v>1648</v>
      </c>
      <c r="H60" s="7">
        <v>1788</v>
      </c>
      <c r="I60" s="7">
        <v>1</v>
      </c>
      <c r="J60" s="7">
        <v>0</v>
      </c>
      <c r="K60" s="14"/>
      <c r="L60" t="s">
        <v>40</v>
      </c>
    </row>
    <row r="61" spans="1:11" ht="16.5" thickBot="1">
      <c r="A61" s="6">
        <v>0.3979166666666667</v>
      </c>
      <c r="B61" s="7">
        <v>59</v>
      </c>
      <c r="C61" s="7">
        <v>3140</v>
      </c>
      <c r="D61" s="7">
        <v>2038</v>
      </c>
      <c r="E61" s="7">
        <v>1758</v>
      </c>
      <c r="F61" s="7">
        <v>3091</v>
      </c>
      <c r="G61" s="7">
        <v>3139</v>
      </c>
      <c r="H61" s="7">
        <v>2751</v>
      </c>
      <c r="I61" s="7">
        <v>2</v>
      </c>
      <c r="J61" s="7">
        <v>0</v>
      </c>
      <c r="K61" s="14">
        <f t="shared" si="0"/>
        <v>0.0034722222222222654</v>
      </c>
    </row>
    <row r="62" spans="1:11" ht="16.5" thickBot="1">
      <c r="A62" s="6">
        <v>0.40069444444444446</v>
      </c>
      <c r="B62" s="7">
        <v>60</v>
      </c>
      <c r="C62" s="7">
        <v>3224</v>
      </c>
      <c r="D62" s="7">
        <v>3318</v>
      </c>
      <c r="E62" s="7">
        <v>832</v>
      </c>
      <c r="F62" s="7">
        <v>1466</v>
      </c>
      <c r="G62" s="7">
        <v>3214</v>
      </c>
      <c r="H62" s="7">
        <v>1683</v>
      </c>
      <c r="I62" s="7">
        <v>0</v>
      </c>
      <c r="J62" s="7">
        <v>4</v>
      </c>
      <c r="K62" s="14">
        <f t="shared" si="0"/>
        <v>0.002777777777777768</v>
      </c>
    </row>
    <row r="63" spans="1:11" ht="16.5" thickBot="1">
      <c r="A63" s="6">
        <v>0.4041666666666666</v>
      </c>
      <c r="B63" s="7">
        <v>61</v>
      </c>
      <c r="C63" s="7">
        <v>1848</v>
      </c>
      <c r="D63" s="7">
        <v>1379</v>
      </c>
      <c r="E63" s="7">
        <v>1795</v>
      </c>
      <c r="F63" s="7">
        <v>1319</v>
      </c>
      <c r="G63" s="7">
        <v>1746</v>
      </c>
      <c r="H63" s="7">
        <v>2918</v>
      </c>
      <c r="I63" s="7">
        <v>3</v>
      </c>
      <c r="J63" s="7">
        <v>2</v>
      </c>
      <c r="K63" s="14">
        <f t="shared" si="0"/>
        <v>0.0034722222222221544</v>
      </c>
    </row>
    <row r="64" spans="1:11" ht="16.5" thickBot="1">
      <c r="A64" s="6">
        <v>0.4083333333333334</v>
      </c>
      <c r="B64" s="7">
        <v>62</v>
      </c>
      <c r="C64" s="7">
        <v>1261</v>
      </c>
      <c r="D64" s="7">
        <v>1002</v>
      </c>
      <c r="E64" s="7">
        <v>2420</v>
      </c>
      <c r="F64" s="7">
        <v>3319</v>
      </c>
      <c r="G64" s="7">
        <v>3404</v>
      </c>
      <c r="H64" s="7">
        <v>342</v>
      </c>
      <c r="I64" s="7">
        <v>4</v>
      </c>
      <c r="J64" s="7">
        <v>3</v>
      </c>
      <c r="K64" s="14">
        <f t="shared" si="0"/>
        <v>0.004166666666666763</v>
      </c>
    </row>
    <row r="65" spans="1:11" ht="16.5" thickBot="1">
      <c r="A65" s="6">
        <v>0.41180555555555554</v>
      </c>
      <c r="B65" s="7">
        <v>63</v>
      </c>
      <c r="C65" s="7">
        <v>1311</v>
      </c>
      <c r="D65" s="7">
        <v>2007</v>
      </c>
      <c r="E65" s="7">
        <v>1771</v>
      </c>
      <c r="F65" s="7">
        <v>547</v>
      </c>
      <c r="G65" s="7">
        <v>1999</v>
      </c>
      <c r="H65" s="7">
        <v>2415</v>
      </c>
      <c r="I65" s="7">
        <v>2</v>
      </c>
      <c r="J65" s="7">
        <v>2</v>
      </c>
      <c r="K65" s="14">
        <f t="shared" si="0"/>
        <v>0.0034722222222221544</v>
      </c>
    </row>
    <row r="66" spans="1:11" ht="16.5" thickBot="1">
      <c r="A66" s="6">
        <v>0.4159722222222222</v>
      </c>
      <c r="B66" s="7">
        <v>64</v>
      </c>
      <c r="C66" s="7">
        <v>1415</v>
      </c>
      <c r="D66" s="7">
        <v>281</v>
      </c>
      <c r="E66" s="7">
        <v>2119</v>
      </c>
      <c r="F66" s="7">
        <v>2967</v>
      </c>
      <c r="G66" s="7">
        <v>1127</v>
      </c>
      <c r="H66" s="7">
        <v>3174</v>
      </c>
      <c r="I66" s="7">
        <v>2</v>
      </c>
      <c r="J66" s="7">
        <v>1</v>
      </c>
      <c r="K66" s="14">
        <f t="shared" si="0"/>
        <v>0.004166666666666652</v>
      </c>
    </row>
    <row r="67" spans="1:11" ht="16.5" thickBot="1">
      <c r="A67" s="6">
        <v>0.41944444444444445</v>
      </c>
      <c r="B67" s="7">
        <v>65</v>
      </c>
      <c r="C67" s="7">
        <v>2974</v>
      </c>
      <c r="D67" s="7">
        <v>3344</v>
      </c>
      <c r="E67" s="7">
        <v>1877</v>
      </c>
      <c r="F67" s="7">
        <v>587</v>
      </c>
      <c r="G67" s="7">
        <v>2393</v>
      </c>
      <c r="H67" s="7">
        <v>34</v>
      </c>
      <c r="I67" s="7">
        <v>1</v>
      </c>
      <c r="J67" s="7">
        <v>3</v>
      </c>
      <c r="K67" s="14">
        <f t="shared" si="0"/>
        <v>0.0034722222222222654</v>
      </c>
    </row>
    <row r="68" spans="1:11" ht="16.5" thickBot="1">
      <c r="A68" s="6">
        <v>0.4236111111111111</v>
      </c>
      <c r="B68" s="7">
        <v>66</v>
      </c>
      <c r="C68" s="7">
        <v>1414</v>
      </c>
      <c r="D68" s="7">
        <v>3319</v>
      </c>
      <c r="E68" s="7">
        <v>3318</v>
      </c>
      <c r="F68" s="7">
        <v>3265</v>
      </c>
      <c r="G68" s="7">
        <v>1648</v>
      </c>
      <c r="H68" s="7">
        <v>2038</v>
      </c>
      <c r="I68" s="7">
        <v>0</v>
      </c>
      <c r="J68" s="7">
        <v>0</v>
      </c>
      <c r="K68" s="14">
        <f t="shared" si="0"/>
        <v>0.004166666666666652</v>
      </c>
    </row>
    <row r="69" spans="1:11" ht="16.5" thickBot="1">
      <c r="A69" s="6">
        <v>0.4277777777777778</v>
      </c>
      <c r="B69" s="7">
        <v>67</v>
      </c>
      <c r="C69" s="7">
        <v>2420</v>
      </c>
      <c r="D69" s="7">
        <v>1466</v>
      </c>
      <c r="E69" s="7">
        <v>1999</v>
      </c>
      <c r="F69" s="7">
        <v>1758</v>
      </c>
      <c r="G69" s="7">
        <v>1683</v>
      </c>
      <c r="H69" s="7">
        <v>2918</v>
      </c>
      <c r="I69" s="7">
        <v>1</v>
      </c>
      <c r="J69" s="7">
        <v>1</v>
      </c>
      <c r="K69" s="14">
        <f aca="true" t="shared" si="1" ref="K69:K84">A69-A68</f>
        <v>0.004166666666666707</v>
      </c>
    </row>
    <row r="70" spans="1:11" ht="16.5" thickBot="1">
      <c r="A70" s="6">
        <v>0.43194444444444446</v>
      </c>
      <c r="B70" s="7">
        <v>68</v>
      </c>
      <c r="C70" s="7">
        <v>281</v>
      </c>
      <c r="D70" s="7">
        <v>1319</v>
      </c>
      <c r="E70" s="7">
        <v>1795</v>
      </c>
      <c r="F70" s="7">
        <v>3091</v>
      </c>
      <c r="G70" s="7">
        <v>3140</v>
      </c>
      <c r="H70" s="7">
        <v>2119</v>
      </c>
      <c r="I70" s="7">
        <v>1</v>
      </c>
      <c r="J70" s="7">
        <v>2</v>
      </c>
      <c r="K70" s="14">
        <f t="shared" si="1"/>
        <v>0.004166666666666652</v>
      </c>
    </row>
    <row r="71" spans="1:11" ht="16.5" thickBot="1">
      <c r="A71" s="6">
        <v>0.4361111111111111</v>
      </c>
      <c r="B71" s="7">
        <v>69</v>
      </c>
      <c r="C71" s="7">
        <v>3174</v>
      </c>
      <c r="D71" s="7">
        <v>342</v>
      </c>
      <c r="E71" s="7">
        <v>2007</v>
      </c>
      <c r="F71" s="7">
        <v>3344</v>
      </c>
      <c r="G71" s="7">
        <v>832</v>
      </c>
      <c r="H71" s="7">
        <v>1415</v>
      </c>
      <c r="I71" s="7">
        <v>1</v>
      </c>
      <c r="J71" s="7">
        <v>3</v>
      </c>
      <c r="K71" s="14">
        <f t="shared" si="1"/>
        <v>0.004166666666666652</v>
      </c>
    </row>
    <row r="72" spans="1:11" ht="16.5" thickBot="1">
      <c r="A72" s="6">
        <v>0.44027777777777777</v>
      </c>
      <c r="B72" s="7">
        <v>70</v>
      </c>
      <c r="C72" s="7">
        <v>2655</v>
      </c>
      <c r="D72" s="7">
        <v>3329</v>
      </c>
      <c r="E72" s="7">
        <v>1746</v>
      </c>
      <c r="F72" s="7">
        <v>1848</v>
      </c>
      <c r="G72" s="7">
        <v>34</v>
      </c>
      <c r="H72" s="7">
        <v>1311</v>
      </c>
      <c r="I72" s="7">
        <v>0</v>
      </c>
      <c r="J72" s="7">
        <v>5</v>
      </c>
      <c r="K72" s="14">
        <f t="shared" si="1"/>
        <v>0.004166666666666652</v>
      </c>
    </row>
    <row r="73" spans="1:11" ht="16.5" thickBot="1">
      <c r="A73" s="6">
        <v>0.4451388888888889</v>
      </c>
      <c r="B73" s="7">
        <v>71</v>
      </c>
      <c r="C73" s="7">
        <v>1414</v>
      </c>
      <c r="D73" s="7">
        <v>2974</v>
      </c>
      <c r="E73" s="7">
        <v>1127</v>
      </c>
      <c r="F73" s="7">
        <v>590</v>
      </c>
      <c r="G73" s="7">
        <v>3214</v>
      </c>
      <c r="H73" s="7">
        <v>1877</v>
      </c>
      <c r="I73" s="7">
        <v>0</v>
      </c>
      <c r="J73" s="7">
        <v>3</v>
      </c>
      <c r="K73" s="14">
        <f t="shared" si="1"/>
        <v>0.004861111111111149</v>
      </c>
    </row>
    <row r="74" spans="1:11" ht="16.5" thickBot="1">
      <c r="A74" s="6">
        <v>0.45</v>
      </c>
      <c r="B74" s="7">
        <v>72</v>
      </c>
      <c r="C74" s="7">
        <v>3404</v>
      </c>
      <c r="D74" s="7">
        <v>547</v>
      </c>
      <c r="E74" s="7">
        <v>2393</v>
      </c>
      <c r="F74" s="7">
        <v>1379</v>
      </c>
      <c r="G74" s="7">
        <v>2751</v>
      </c>
      <c r="H74" s="7">
        <v>3265</v>
      </c>
      <c r="I74" s="7">
        <v>1</v>
      </c>
      <c r="J74" s="7">
        <v>1</v>
      </c>
      <c r="K74" s="14">
        <f t="shared" si="1"/>
        <v>0.004861111111111094</v>
      </c>
    </row>
    <row r="75" spans="1:11" ht="16.5" thickBot="1">
      <c r="A75" s="6">
        <v>0.4548611111111111</v>
      </c>
      <c r="B75" s="7">
        <v>73</v>
      </c>
      <c r="C75" s="7">
        <v>1002</v>
      </c>
      <c r="D75" s="7">
        <v>2415</v>
      </c>
      <c r="E75" s="7">
        <v>1788</v>
      </c>
      <c r="F75" s="7">
        <v>3224</v>
      </c>
      <c r="G75" s="7">
        <v>587</v>
      </c>
      <c r="H75" s="7">
        <v>3139</v>
      </c>
      <c r="I75" s="7">
        <v>0</v>
      </c>
      <c r="J75" s="7">
        <v>0</v>
      </c>
      <c r="K75" s="14">
        <f t="shared" si="1"/>
        <v>0.004861111111111094</v>
      </c>
    </row>
    <row r="76" spans="1:11" ht="16.5" thickBot="1">
      <c r="A76" s="6">
        <v>0.4597222222222222</v>
      </c>
      <c r="B76" s="7">
        <v>74</v>
      </c>
      <c r="C76" s="7">
        <v>2967</v>
      </c>
      <c r="D76" s="7">
        <v>832</v>
      </c>
      <c r="E76" s="7">
        <v>1683</v>
      </c>
      <c r="F76" s="7">
        <v>1261</v>
      </c>
      <c r="G76" s="7">
        <v>1771</v>
      </c>
      <c r="H76" s="7">
        <v>1319</v>
      </c>
      <c r="I76" s="7">
        <v>4</v>
      </c>
      <c r="J76" s="7">
        <v>0</v>
      </c>
      <c r="K76" s="14">
        <f t="shared" si="1"/>
        <v>0.004861111111111094</v>
      </c>
    </row>
    <row r="77" spans="1:11" ht="16.5" thickBot="1">
      <c r="A77" s="6">
        <v>0.46319444444444446</v>
      </c>
      <c r="B77" s="7">
        <v>75</v>
      </c>
      <c r="C77" s="7">
        <v>2119</v>
      </c>
      <c r="D77" s="7">
        <v>3319</v>
      </c>
      <c r="E77" s="7">
        <v>2655</v>
      </c>
      <c r="F77" s="7">
        <v>1758</v>
      </c>
      <c r="G77" s="7">
        <v>1746</v>
      </c>
      <c r="H77" s="7">
        <v>2007</v>
      </c>
      <c r="I77" s="7">
        <v>2</v>
      </c>
      <c r="J77" s="7">
        <v>0</v>
      </c>
      <c r="K77" s="14">
        <f t="shared" si="1"/>
        <v>0.0034722222222222654</v>
      </c>
    </row>
    <row r="78" spans="1:11" ht="16.5" thickBot="1">
      <c r="A78" s="6">
        <v>0.4673611111111111</v>
      </c>
      <c r="B78" s="7">
        <v>76</v>
      </c>
      <c r="C78" s="7">
        <v>2393</v>
      </c>
      <c r="D78" s="7">
        <v>1311</v>
      </c>
      <c r="E78" s="7">
        <v>281</v>
      </c>
      <c r="F78" s="7">
        <v>1414</v>
      </c>
      <c r="G78" s="7">
        <v>1848</v>
      </c>
      <c r="H78" s="7">
        <v>1648</v>
      </c>
      <c r="I78" s="7">
        <v>0</v>
      </c>
      <c r="J78" s="7">
        <v>6</v>
      </c>
      <c r="K78" s="14">
        <f t="shared" si="1"/>
        <v>0.004166666666666652</v>
      </c>
    </row>
    <row r="79" spans="1:11" ht="16.5" thickBot="1">
      <c r="A79" s="6">
        <v>0.4770833333333333</v>
      </c>
      <c r="B79" s="7">
        <v>77</v>
      </c>
      <c r="C79" s="7">
        <v>3224</v>
      </c>
      <c r="D79" s="7">
        <v>2420</v>
      </c>
      <c r="E79" s="7">
        <v>3265</v>
      </c>
      <c r="F79" s="7">
        <v>3329</v>
      </c>
      <c r="G79" s="7">
        <v>587</v>
      </c>
      <c r="H79" s="7">
        <v>1379</v>
      </c>
      <c r="I79" s="7">
        <v>1</v>
      </c>
      <c r="J79" s="7">
        <v>2</v>
      </c>
      <c r="K79" s="14">
        <f t="shared" si="1"/>
        <v>0.009722222222222188</v>
      </c>
    </row>
    <row r="80" spans="1:11" ht="16.5" thickBot="1">
      <c r="A80" s="6">
        <v>0.48125</v>
      </c>
      <c r="B80" s="7">
        <v>78</v>
      </c>
      <c r="C80" s="7">
        <v>547</v>
      </c>
      <c r="D80" s="7">
        <v>3091</v>
      </c>
      <c r="E80" s="7">
        <v>1466</v>
      </c>
      <c r="F80" s="7">
        <v>1877</v>
      </c>
      <c r="G80" s="7">
        <v>3174</v>
      </c>
      <c r="H80" s="7">
        <v>1788</v>
      </c>
      <c r="I80" s="7">
        <v>7</v>
      </c>
      <c r="J80" s="7">
        <v>0</v>
      </c>
      <c r="K80" s="14">
        <f t="shared" si="1"/>
        <v>0.004166666666666707</v>
      </c>
    </row>
    <row r="81" spans="1:11" ht="16.5" thickBot="1">
      <c r="A81" s="6">
        <v>0.48541666666666666</v>
      </c>
      <c r="B81" s="7">
        <v>79</v>
      </c>
      <c r="C81" s="7">
        <v>3140</v>
      </c>
      <c r="D81" s="7">
        <v>342</v>
      </c>
      <c r="E81" s="7">
        <v>590</v>
      </c>
      <c r="F81" s="7">
        <v>2918</v>
      </c>
      <c r="G81" s="7">
        <v>1771</v>
      </c>
      <c r="H81" s="7">
        <v>2974</v>
      </c>
      <c r="I81" s="7">
        <v>1</v>
      </c>
      <c r="J81" s="7">
        <v>2</v>
      </c>
      <c r="K81" s="14">
        <f t="shared" si="1"/>
        <v>0.004166666666666652</v>
      </c>
    </row>
    <row r="82" spans="1:11" ht="16.5" thickBot="1">
      <c r="A82" s="6">
        <v>0.4895833333333333</v>
      </c>
      <c r="B82" s="7">
        <v>80</v>
      </c>
      <c r="C82" s="7">
        <v>2415</v>
      </c>
      <c r="D82" s="7">
        <v>2751</v>
      </c>
      <c r="E82" s="7">
        <v>3344</v>
      </c>
      <c r="F82" s="7">
        <v>1795</v>
      </c>
      <c r="G82" s="7">
        <v>3318</v>
      </c>
      <c r="H82" s="7">
        <v>1261</v>
      </c>
      <c r="I82" s="7">
        <v>1</v>
      </c>
      <c r="J82" s="7">
        <v>1</v>
      </c>
      <c r="K82" s="14">
        <f t="shared" si="1"/>
        <v>0.004166666666666652</v>
      </c>
    </row>
    <row r="83" spans="1:11" ht="16.5" thickBot="1">
      <c r="A83" s="6">
        <v>0.4930555555555556</v>
      </c>
      <c r="B83" s="7">
        <v>81</v>
      </c>
      <c r="C83" s="7">
        <v>2967</v>
      </c>
      <c r="D83" s="7">
        <v>34</v>
      </c>
      <c r="E83" s="7">
        <v>3404</v>
      </c>
      <c r="F83" s="7">
        <v>2038</v>
      </c>
      <c r="G83" s="7">
        <v>1999</v>
      </c>
      <c r="H83" s="7">
        <v>1127</v>
      </c>
      <c r="I83" s="7">
        <v>0</v>
      </c>
      <c r="J83" s="7">
        <v>3</v>
      </c>
      <c r="K83" s="14">
        <f t="shared" si="1"/>
        <v>0.0034722222222222654</v>
      </c>
    </row>
    <row r="84" spans="1:11" ht="16.5" thickBot="1">
      <c r="A84" s="6">
        <v>0.49722222222222223</v>
      </c>
      <c r="B84" s="7">
        <v>82</v>
      </c>
      <c r="C84" s="7">
        <v>1002</v>
      </c>
      <c r="D84" s="7">
        <v>3139</v>
      </c>
      <c r="E84" s="7">
        <v>1319</v>
      </c>
      <c r="F84" s="7">
        <v>1415</v>
      </c>
      <c r="G84" s="7">
        <v>3214</v>
      </c>
      <c r="H84" s="7">
        <v>2655</v>
      </c>
      <c r="I84" s="7">
        <v>3</v>
      </c>
      <c r="J84" s="7">
        <v>0</v>
      </c>
      <c r="K84" s="14">
        <f t="shared" si="1"/>
        <v>0.004166666666666652</v>
      </c>
    </row>
    <row r="85" spans="1:12" ht="15.75">
      <c r="A85" s="35"/>
      <c r="B85" s="36"/>
      <c r="C85" s="36"/>
      <c r="D85" s="36"/>
      <c r="E85" s="36"/>
      <c r="F85" s="36"/>
      <c r="G85" t="s">
        <v>128</v>
      </c>
      <c r="I85">
        <f>SUM(I3:I84)</f>
        <v>130</v>
      </c>
      <c r="J85">
        <f>SUM(J3:J84)</f>
        <v>143</v>
      </c>
      <c r="K85" s="14"/>
      <c r="L85" s="14">
        <f>(SUM(K3:K84))/(B84-3)</f>
        <v>0.0049929676511955</v>
      </c>
    </row>
    <row r="86" spans="1:10" ht="16.5" thickBot="1">
      <c r="A86" s="5"/>
      <c r="G86" t="s">
        <v>129</v>
      </c>
      <c r="J86">
        <f>(I85+J85)/(84-2)/2</f>
        <v>1.6646341463414633</v>
      </c>
    </row>
    <row r="87" spans="1:11" ht="16.5" thickBot="1">
      <c r="A87" s="118" t="s">
        <v>3</v>
      </c>
      <c r="B87" s="119"/>
      <c r="C87" s="119"/>
      <c r="D87" s="119"/>
      <c r="E87" s="119"/>
      <c r="F87" s="119"/>
      <c r="G87" s="119"/>
      <c r="H87" s="119"/>
      <c r="I87" s="119"/>
      <c r="J87" s="119"/>
      <c r="K87" s="120"/>
    </row>
    <row r="88" spans="1:11" ht="32.25" thickBot="1">
      <c r="A88" s="8" t="s">
        <v>4</v>
      </c>
      <c r="B88" s="8" t="s">
        <v>5</v>
      </c>
      <c r="C88" s="8" t="s">
        <v>6</v>
      </c>
      <c r="D88" s="8" t="s">
        <v>7</v>
      </c>
      <c r="E88" s="8" t="s">
        <v>8</v>
      </c>
      <c r="F88" s="8" t="s">
        <v>9</v>
      </c>
      <c r="G88" s="8" t="s">
        <v>10</v>
      </c>
      <c r="H88" s="8" t="s">
        <v>11</v>
      </c>
      <c r="I88" s="8" t="s">
        <v>12</v>
      </c>
      <c r="J88" s="8" t="s">
        <v>13</v>
      </c>
      <c r="K88" s="8" t="s">
        <v>14</v>
      </c>
    </row>
    <row r="89" spans="1:11" ht="16.5" thickBot="1">
      <c r="A89" s="6">
        <v>0.5673611111111111</v>
      </c>
      <c r="B89" s="9" t="s">
        <v>15</v>
      </c>
      <c r="C89" s="7">
        <v>1</v>
      </c>
      <c r="D89" s="7">
        <v>1771</v>
      </c>
      <c r="E89" s="7">
        <v>1466</v>
      </c>
      <c r="F89" s="7">
        <v>1683</v>
      </c>
      <c r="G89" s="7">
        <v>281</v>
      </c>
      <c r="H89" s="7">
        <v>1379</v>
      </c>
      <c r="I89" s="7">
        <v>2655</v>
      </c>
      <c r="J89" s="7">
        <v>6</v>
      </c>
      <c r="K89" s="7">
        <v>1</v>
      </c>
    </row>
    <row r="90" spans="1:11" ht="16.5" thickBot="1">
      <c r="A90" s="6">
        <v>0.5722222222222222</v>
      </c>
      <c r="B90" s="9" t="s">
        <v>16</v>
      </c>
      <c r="C90" s="7">
        <v>2</v>
      </c>
      <c r="D90" s="7">
        <v>1758</v>
      </c>
      <c r="E90" s="7">
        <v>1746</v>
      </c>
      <c r="F90" s="7">
        <v>1261</v>
      </c>
      <c r="G90" s="7">
        <v>1414</v>
      </c>
      <c r="H90" s="7">
        <v>1648</v>
      </c>
      <c r="I90" s="7">
        <v>547</v>
      </c>
      <c r="J90" s="7">
        <v>4</v>
      </c>
      <c r="K90" s="7">
        <v>2</v>
      </c>
    </row>
    <row r="91" spans="1:11" ht="16.5" thickBot="1">
      <c r="A91" s="6">
        <v>0.5770833333333333</v>
      </c>
      <c r="B91" s="9" t="s">
        <v>17</v>
      </c>
      <c r="C91" s="7">
        <v>3</v>
      </c>
      <c r="D91" s="7">
        <v>3404</v>
      </c>
      <c r="E91" s="7">
        <v>2918</v>
      </c>
      <c r="F91" s="7">
        <v>3214</v>
      </c>
      <c r="G91" s="7">
        <v>2974</v>
      </c>
      <c r="H91" s="7">
        <v>2415</v>
      </c>
      <c r="I91" s="7">
        <v>832</v>
      </c>
      <c r="J91" s="7">
        <v>0</v>
      </c>
      <c r="K91" s="7">
        <v>3</v>
      </c>
    </row>
    <row r="92" spans="1:11" ht="16.5" thickBot="1">
      <c r="A92" s="6">
        <v>0.5805555555555556</v>
      </c>
      <c r="B92" s="9" t="s">
        <v>18</v>
      </c>
      <c r="C92" s="7">
        <v>4</v>
      </c>
      <c r="D92" s="7">
        <v>3139</v>
      </c>
      <c r="E92" s="7">
        <v>1848</v>
      </c>
      <c r="F92" s="7">
        <v>34</v>
      </c>
      <c r="G92" s="7">
        <v>2967</v>
      </c>
      <c r="H92" s="7">
        <v>590</v>
      </c>
      <c r="I92" s="7">
        <v>1127</v>
      </c>
      <c r="J92" s="7">
        <v>8</v>
      </c>
      <c r="K92" s="7">
        <v>5</v>
      </c>
    </row>
    <row r="93" spans="1:11" ht="16.5" thickBot="1">
      <c r="A93" s="6">
        <v>0.5854166666666667</v>
      </c>
      <c r="B93" s="9" t="s">
        <v>19</v>
      </c>
      <c r="C93" s="7">
        <v>5</v>
      </c>
      <c r="D93" s="7">
        <v>1466</v>
      </c>
      <c r="E93" s="7">
        <v>1683</v>
      </c>
      <c r="F93" s="7">
        <v>1771</v>
      </c>
      <c r="G93" s="7">
        <v>1379</v>
      </c>
      <c r="H93" s="7">
        <v>2655</v>
      </c>
      <c r="I93" s="7">
        <v>281</v>
      </c>
      <c r="J93" s="7">
        <v>3</v>
      </c>
      <c r="K93" s="7">
        <v>2</v>
      </c>
    </row>
    <row r="94" spans="1:11" ht="16.5" thickBot="1">
      <c r="A94" s="6">
        <v>0.5895833333333333</v>
      </c>
      <c r="B94" s="9" t="s">
        <v>20</v>
      </c>
      <c r="C94" s="7">
        <v>6</v>
      </c>
      <c r="D94" s="7">
        <v>1746</v>
      </c>
      <c r="E94" s="7">
        <v>1261</v>
      </c>
      <c r="F94" s="7">
        <v>1758</v>
      </c>
      <c r="G94" s="7">
        <v>1414</v>
      </c>
      <c r="H94" s="7">
        <v>1648</v>
      </c>
      <c r="I94" s="7">
        <v>547</v>
      </c>
      <c r="J94" s="7">
        <v>0</v>
      </c>
      <c r="K94" s="7">
        <v>3</v>
      </c>
    </row>
    <row r="95" spans="1:11" ht="16.5" thickBot="1">
      <c r="A95" s="6">
        <v>0.5979166666666667</v>
      </c>
      <c r="B95" s="9" t="s">
        <v>21</v>
      </c>
      <c r="C95" s="7">
        <v>7</v>
      </c>
      <c r="D95" s="7">
        <v>3214</v>
      </c>
      <c r="E95" s="7">
        <v>2918</v>
      </c>
      <c r="F95" s="7">
        <v>3404</v>
      </c>
      <c r="G95" s="7">
        <v>2974</v>
      </c>
      <c r="H95" s="7">
        <v>2415</v>
      </c>
      <c r="I95" s="7">
        <v>832</v>
      </c>
      <c r="J95" s="7">
        <v>0</v>
      </c>
      <c r="K95" s="7">
        <v>6</v>
      </c>
    </row>
    <row r="96" spans="1:11" ht="16.5" thickBot="1">
      <c r="A96" s="6">
        <v>0.6020833333333333</v>
      </c>
      <c r="B96" s="9" t="s">
        <v>22</v>
      </c>
      <c r="C96" s="7">
        <v>8</v>
      </c>
      <c r="D96" s="7">
        <v>1848</v>
      </c>
      <c r="E96" s="7">
        <v>34</v>
      </c>
      <c r="F96" s="7">
        <v>3139</v>
      </c>
      <c r="G96" s="7">
        <v>1127</v>
      </c>
      <c r="H96" s="7">
        <v>2967</v>
      </c>
      <c r="I96" s="7">
        <v>590</v>
      </c>
      <c r="J96" s="7">
        <v>6</v>
      </c>
      <c r="K96" s="7">
        <v>2</v>
      </c>
    </row>
    <row r="97" spans="1:11" ht="16.5" thickBot="1">
      <c r="A97" s="6">
        <v>0.60625</v>
      </c>
      <c r="B97" s="9" t="s">
        <v>31</v>
      </c>
      <c r="C97" s="7">
        <v>10</v>
      </c>
      <c r="D97" s="7">
        <v>1746</v>
      </c>
      <c r="E97" s="7">
        <v>1261</v>
      </c>
      <c r="F97" s="7">
        <v>1758</v>
      </c>
      <c r="G97" s="7">
        <v>1648</v>
      </c>
      <c r="H97" s="7">
        <v>1414</v>
      </c>
      <c r="I97" s="7">
        <v>547</v>
      </c>
      <c r="J97" s="7">
        <v>0</v>
      </c>
      <c r="K97" s="7">
        <v>6</v>
      </c>
    </row>
    <row r="98" spans="1:11" ht="16.5" thickBot="1">
      <c r="A98" s="6">
        <v>0.6145833333333334</v>
      </c>
      <c r="B98" s="9" t="s">
        <v>24</v>
      </c>
      <c r="C98" s="7">
        <v>13</v>
      </c>
      <c r="D98" s="7">
        <v>1683</v>
      </c>
      <c r="E98" s="7">
        <v>1771</v>
      </c>
      <c r="F98" s="7">
        <v>1466</v>
      </c>
      <c r="G98" s="7">
        <v>1414</v>
      </c>
      <c r="H98" s="7">
        <v>547</v>
      </c>
      <c r="I98" s="7">
        <v>1648</v>
      </c>
      <c r="J98" s="7">
        <v>3</v>
      </c>
      <c r="K98" s="7">
        <v>1</v>
      </c>
    </row>
    <row r="99" spans="1:11" ht="16.5" thickBot="1">
      <c r="A99" s="6">
        <v>0.6368055555555555</v>
      </c>
      <c r="B99" s="9" t="s">
        <v>25</v>
      </c>
      <c r="C99" s="7">
        <v>14</v>
      </c>
      <c r="D99" s="7">
        <v>2415</v>
      </c>
      <c r="E99" s="7">
        <v>2974</v>
      </c>
      <c r="F99" s="7">
        <v>832</v>
      </c>
      <c r="G99" s="7">
        <v>34</v>
      </c>
      <c r="H99" s="7">
        <v>3139</v>
      </c>
      <c r="I99" s="7">
        <v>1848</v>
      </c>
      <c r="J99" s="7">
        <v>2</v>
      </c>
      <c r="K99" s="7">
        <v>5</v>
      </c>
    </row>
    <row r="100" spans="1:11" ht="16.5" thickBot="1">
      <c r="A100" s="6">
        <v>0.6416666666666667</v>
      </c>
      <c r="B100" s="9" t="s">
        <v>26</v>
      </c>
      <c r="C100" s="7">
        <v>15</v>
      </c>
      <c r="D100" s="7">
        <v>1466</v>
      </c>
      <c r="E100" s="7">
        <v>1683</v>
      </c>
      <c r="F100" s="7">
        <v>1771</v>
      </c>
      <c r="G100" s="7">
        <v>1414</v>
      </c>
      <c r="H100" s="7">
        <v>1648</v>
      </c>
      <c r="I100" s="7">
        <v>547</v>
      </c>
      <c r="J100" s="7">
        <v>8</v>
      </c>
      <c r="K100" s="7">
        <v>2</v>
      </c>
    </row>
    <row r="101" spans="1:11" ht="16.5" thickBot="1">
      <c r="A101" s="6">
        <v>0.6548611111111111</v>
      </c>
      <c r="B101" s="9" t="s">
        <v>27</v>
      </c>
      <c r="C101" s="7">
        <v>16</v>
      </c>
      <c r="D101" s="7">
        <v>2415</v>
      </c>
      <c r="E101" s="7">
        <v>832</v>
      </c>
      <c r="F101" s="7">
        <v>2974</v>
      </c>
      <c r="G101" s="7">
        <v>34</v>
      </c>
      <c r="H101" s="7">
        <v>1848</v>
      </c>
      <c r="I101" s="7">
        <v>3139</v>
      </c>
      <c r="J101" s="7">
        <v>4</v>
      </c>
      <c r="K101" s="7">
        <v>2</v>
      </c>
    </row>
    <row r="102" spans="1:11" ht="16.5" thickBot="1">
      <c r="A102" s="6">
        <v>0.6652777777777777</v>
      </c>
      <c r="B102" s="9" t="s">
        <v>28</v>
      </c>
      <c r="C102" s="7">
        <v>18</v>
      </c>
      <c r="D102" s="7">
        <v>832</v>
      </c>
      <c r="E102" s="7">
        <v>2415</v>
      </c>
      <c r="F102" s="7">
        <v>2974</v>
      </c>
      <c r="G102" s="7">
        <v>1848</v>
      </c>
      <c r="H102" s="7">
        <v>34</v>
      </c>
      <c r="I102" s="7">
        <v>3139</v>
      </c>
      <c r="J102" s="7">
        <v>1</v>
      </c>
      <c r="K102" s="7">
        <v>4</v>
      </c>
    </row>
    <row r="103" spans="1:11" ht="16.5" thickBot="1">
      <c r="A103" s="6">
        <v>0.6770833333333334</v>
      </c>
      <c r="B103" s="9" t="s">
        <v>29</v>
      </c>
      <c r="C103" s="7">
        <v>19</v>
      </c>
      <c r="D103" s="7">
        <v>1771</v>
      </c>
      <c r="E103" s="7">
        <v>1466</v>
      </c>
      <c r="F103" s="7">
        <v>1683</v>
      </c>
      <c r="G103" s="7">
        <v>1848</v>
      </c>
      <c r="H103" s="7">
        <v>34</v>
      </c>
      <c r="I103" s="7">
        <v>3139</v>
      </c>
      <c r="J103" s="7">
        <v>7</v>
      </c>
      <c r="K103" s="7">
        <v>10</v>
      </c>
    </row>
    <row r="104" spans="1:11" ht="16.5" thickBot="1">
      <c r="A104" s="6">
        <v>0.686111111111111</v>
      </c>
      <c r="B104" s="9" t="s">
        <v>30</v>
      </c>
      <c r="C104" s="7">
        <v>20</v>
      </c>
      <c r="D104" s="7">
        <v>1466</v>
      </c>
      <c r="E104" s="7">
        <v>1771</v>
      </c>
      <c r="F104" s="7">
        <v>1683</v>
      </c>
      <c r="G104" s="7">
        <v>1848</v>
      </c>
      <c r="H104" s="7">
        <v>3139</v>
      </c>
      <c r="I104" s="7">
        <v>34</v>
      </c>
      <c r="J104" s="7">
        <v>7</v>
      </c>
      <c r="K104" s="7">
        <v>7</v>
      </c>
    </row>
    <row r="105" spans="1:11" ht="16.5" thickBot="1">
      <c r="A105" s="6">
        <v>0.6944444444444445</v>
      </c>
      <c r="B105" s="9" t="s">
        <v>33</v>
      </c>
      <c r="C105" s="7">
        <v>21</v>
      </c>
      <c r="D105" s="7">
        <v>1771</v>
      </c>
      <c r="E105" s="7">
        <v>1466</v>
      </c>
      <c r="F105" s="7">
        <v>1683</v>
      </c>
      <c r="G105" s="7">
        <v>1848</v>
      </c>
      <c r="H105" s="7">
        <v>34</v>
      </c>
      <c r="I105" s="7">
        <v>3139</v>
      </c>
      <c r="J105" s="7">
        <v>8</v>
      </c>
      <c r="K105" s="7">
        <v>7</v>
      </c>
    </row>
    <row r="106" spans="1:11" ht="16.5" thickBot="1">
      <c r="A106" s="6">
        <v>0.7013888888888888</v>
      </c>
      <c r="B106" s="9" t="s">
        <v>34</v>
      </c>
      <c r="C106" s="7">
        <v>22</v>
      </c>
      <c r="D106" s="7">
        <v>1771</v>
      </c>
      <c r="E106" s="7">
        <v>1466</v>
      </c>
      <c r="F106" s="7">
        <v>1683</v>
      </c>
      <c r="G106" s="7">
        <v>1848</v>
      </c>
      <c r="H106" s="7">
        <v>34</v>
      </c>
      <c r="I106" s="7">
        <v>3139</v>
      </c>
      <c r="J106" s="7">
        <v>7</v>
      </c>
      <c r="K106" s="7">
        <v>3</v>
      </c>
    </row>
    <row r="107" spans="8:11" ht="15.75">
      <c r="H107" t="s">
        <v>128</v>
      </c>
      <c r="J107">
        <f>SUM(J89:J106)</f>
        <v>74</v>
      </c>
      <c r="K107" s="32">
        <f>SUM(K89:K106)</f>
        <v>71</v>
      </c>
    </row>
    <row r="108" spans="8:11" ht="15.75">
      <c r="H108" t="s">
        <v>129</v>
      </c>
      <c r="K108">
        <f>(J107+K107)/(106-88)/2</f>
        <v>4.027777777777778</v>
      </c>
    </row>
  </sheetData>
  <sheetProtection/>
  <mergeCells count="2">
    <mergeCell ref="A87:K87"/>
    <mergeCell ref="A1:J1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66">
      <selection activeCell="K70" sqref="K70"/>
    </sheetView>
  </sheetViews>
  <sheetFormatPr defaultColWidth="8.875" defaultRowHeight="15.75"/>
  <sheetData>
    <row r="1" spans="1:10" ht="15.75" customHeight="1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1" ht="31.5">
      <c r="A2" s="3" t="s">
        <v>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11" t="s">
        <v>39</v>
      </c>
    </row>
    <row r="3" spans="1:12" ht="15.75">
      <c r="A3" s="1">
        <v>0.41944444444444445</v>
      </c>
      <c r="B3" s="2">
        <v>1</v>
      </c>
      <c r="C3" s="2">
        <v>709</v>
      </c>
      <c r="D3" s="2">
        <v>484</v>
      </c>
      <c r="E3" s="2">
        <v>223</v>
      </c>
      <c r="F3" s="2">
        <v>423</v>
      </c>
      <c r="G3" s="2">
        <v>2199</v>
      </c>
      <c r="H3" s="2">
        <v>1495</v>
      </c>
      <c r="I3" s="2">
        <v>7</v>
      </c>
      <c r="J3" s="2">
        <v>3</v>
      </c>
      <c r="L3" t="s">
        <v>41</v>
      </c>
    </row>
    <row r="4" spans="1:11" ht="15.75">
      <c r="A4" s="1">
        <v>0.4270833333333333</v>
      </c>
      <c r="B4" s="2">
        <v>2</v>
      </c>
      <c r="C4" s="2">
        <v>1791</v>
      </c>
      <c r="D4" s="2">
        <v>2753</v>
      </c>
      <c r="E4" s="2">
        <v>816</v>
      </c>
      <c r="F4" s="2">
        <v>3167</v>
      </c>
      <c r="G4" s="2">
        <v>1143</v>
      </c>
      <c r="H4" s="2">
        <v>2229</v>
      </c>
      <c r="I4" s="2">
        <v>7</v>
      </c>
      <c r="J4" s="2">
        <v>3</v>
      </c>
      <c r="K4" s="14">
        <f aca="true" t="shared" si="0" ref="K4:K67">A4-A3</f>
        <v>0.007638888888888862</v>
      </c>
    </row>
    <row r="5" spans="1:11" ht="15.75">
      <c r="A5" s="1">
        <v>0.4305555555555556</v>
      </c>
      <c r="B5" s="2">
        <v>3</v>
      </c>
      <c r="C5" s="2">
        <v>1980</v>
      </c>
      <c r="D5" s="2">
        <v>1391</v>
      </c>
      <c r="E5" s="2">
        <v>708</v>
      </c>
      <c r="F5" s="2">
        <v>1647</v>
      </c>
      <c r="G5" s="2">
        <v>316</v>
      </c>
      <c r="H5" s="2">
        <v>2539</v>
      </c>
      <c r="I5" s="2">
        <v>3</v>
      </c>
      <c r="J5" s="2">
        <v>0</v>
      </c>
      <c r="K5" s="14">
        <f t="shared" si="0"/>
        <v>0.0034722222222222654</v>
      </c>
    </row>
    <row r="6" spans="1:11" ht="15.75">
      <c r="A6" s="1">
        <v>0.4354166666666666</v>
      </c>
      <c r="B6" s="2">
        <v>4</v>
      </c>
      <c r="C6" s="2">
        <v>272</v>
      </c>
      <c r="D6" s="2">
        <v>486</v>
      </c>
      <c r="E6" s="2">
        <v>84</v>
      </c>
      <c r="F6" s="2">
        <v>341</v>
      </c>
      <c r="G6" s="2">
        <v>87</v>
      </c>
      <c r="H6" s="2">
        <v>357</v>
      </c>
      <c r="I6" s="2">
        <v>4</v>
      </c>
      <c r="J6" s="2">
        <v>5</v>
      </c>
      <c r="K6" s="14">
        <f t="shared" si="0"/>
        <v>0.004861111111111038</v>
      </c>
    </row>
    <row r="7" spans="1:11" ht="15.75">
      <c r="A7" s="1">
        <v>0.4395833333333334</v>
      </c>
      <c r="B7" s="2">
        <v>5</v>
      </c>
      <c r="C7" s="2">
        <v>3123</v>
      </c>
      <c r="D7" s="2">
        <v>1712</v>
      </c>
      <c r="E7" s="2">
        <v>304</v>
      </c>
      <c r="F7" s="2">
        <v>2729</v>
      </c>
      <c r="G7" s="2">
        <v>1370</v>
      </c>
      <c r="H7" s="2">
        <v>433</v>
      </c>
      <c r="I7" s="2">
        <v>3</v>
      </c>
      <c r="J7" s="2">
        <v>7</v>
      </c>
      <c r="K7" s="14">
        <f t="shared" si="0"/>
        <v>0.004166666666666763</v>
      </c>
    </row>
    <row r="8" spans="1:11" ht="15.75">
      <c r="A8" s="1">
        <v>0.4444444444444444</v>
      </c>
      <c r="B8" s="2">
        <v>6</v>
      </c>
      <c r="C8" s="2">
        <v>103</v>
      </c>
      <c r="D8" s="2">
        <v>1640</v>
      </c>
      <c r="E8" s="2">
        <v>395</v>
      </c>
      <c r="F8" s="2">
        <v>834</v>
      </c>
      <c r="G8" s="2">
        <v>1634</v>
      </c>
      <c r="H8" s="2">
        <v>365</v>
      </c>
      <c r="I8" s="2">
        <v>5</v>
      </c>
      <c r="J8" s="2">
        <v>0</v>
      </c>
      <c r="K8" s="14">
        <f t="shared" si="0"/>
        <v>0.004861111111111038</v>
      </c>
    </row>
    <row r="9" spans="1:11" ht="15.75">
      <c r="A9" s="1">
        <v>0.4486111111111111</v>
      </c>
      <c r="B9" s="2">
        <v>7</v>
      </c>
      <c r="C9" s="2">
        <v>204</v>
      </c>
      <c r="D9" s="2">
        <v>639</v>
      </c>
      <c r="E9" s="2">
        <v>56</v>
      </c>
      <c r="F9" s="2">
        <v>321</v>
      </c>
      <c r="G9" s="2">
        <v>2607</v>
      </c>
      <c r="H9" s="2">
        <v>2559</v>
      </c>
      <c r="I9" s="2">
        <v>8</v>
      </c>
      <c r="J9" s="2">
        <v>0</v>
      </c>
      <c r="K9" s="14">
        <f t="shared" si="0"/>
        <v>0.004166666666666707</v>
      </c>
    </row>
    <row r="10" spans="1:11" ht="15.75">
      <c r="A10" s="1">
        <v>0.4534722222222222</v>
      </c>
      <c r="B10" s="2">
        <v>8</v>
      </c>
      <c r="C10" s="2">
        <v>3151</v>
      </c>
      <c r="D10" s="2">
        <v>223</v>
      </c>
      <c r="E10" s="2">
        <v>1370</v>
      </c>
      <c r="F10" s="2">
        <v>1218</v>
      </c>
      <c r="G10" s="2">
        <v>433</v>
      </c>
      <c r="H10" s="2">
        <v>3167</v>
      </c>
      <c r="I10" s="2">
        <v>0</v>
      </c>
      <c r="J10" s="2">
        <v>6</v>
      </c>
      <c r="K10" s="14">
        <f t="shared" si="0"/>
        <v>0.004861111111111094</v>
      </c>
    </row>
    <row r="11" spans="1:11" ht="15.75">
      <c r="A11" s="1">
        <v>0.4583333333333333</v>
      </c>
      <c r="B11" s="2">
        <v>9</v>
      </c>
      <c r="C11" s="2">
        <v>1712</v>
      </c>
      <c r="D11" s="2">
        <v>1495</v>
      </c>
      <c r="E11" s="2">
        <v>1391</v>
      </c>
      <c r="F11" s="2">
        <v>304</v>
      </c>
      <c r="G11" s="2">
        <v>341</v>
      </c>
      <c r="H11" s="2">
        <v>816</v>
      </c>
      <c r="I11" s="2">
        <v>3</v>
      </c>
      <c r="J11" s="2">
        <v>7</v>
      </c>
      <c r="K11" s="14">
        <f t="shared" si="0"/>
        <v>0.004861111111111094</v>
      </c>
    </row>
    <row r="12" spans="1:11" ht="15.75">
      <c r="A12" s="1">
        <v>0.4618055555555556</v>
      </c>
      <c r="B12" s="2">
        <v>10</v>
      </c>
      <c r="C12" s="2">
        <v>272</v>
      </c>
      <c r="D12" s="2">
        <v>316</v>
      </c>
      <c r="E12" s="2">
        <v>423</v>
      </c>
      <c r="F12" s="2">
        <v>2559</v>
      </c>
      <c r="G12" s="2">
        <v>2199</v>
      </c>
      <c r="H12" s="2">
        <v>395</v>
      </c>
      <c r="I12" s="2">
        <v>4</v>
      </c>
      <c r="J12" s="2">
        <v>3</v>
      </c>
      <c r="K12" s="14">
        <f t="shared" si="0"/>
        <v>0.0034722222222222654</v>
      </c>
    </row>
    <row r="13" spans="1:11" ht="15.75">
      <c r="A13" s="1">
        <v>0.4673611111111111</v>
      </c>
      <c r="B13" s="2">
        <v>11</v>
      </c>
      <c r="C13" s="2">
        <v>3151</v>
      </c>
      <c r="D13" s="2">
        <v>84</v>
      </c>
      <c r="E13" s="2">
        <v>2539</v>
      </c>
      <c r="F13" s="2">
        <v>639</v>
      </c>
      <c r="G13" s="2">
        <v>1634</v>
      </c>
      <c r="H13" s="2">
        <v>321</v>
      </c>
      <c r="I13" s="2">
        <v>1</v>
      </c>
      <c r="J13" s="2">
        <v>6</v>
      </c>
      <c r="K13" s="14">
        <f t="shared" si="0"/>
        <v>0.005555555555555536</v>
      </c>
    </row>
    <row r="14" spans="1:11" ht="15.75">
      <c r="A14" s="1">
        <v>0.47152777777777777</v>
      </c>
      <c r="B14" s="2">
        <v>12</v>
      </c>
      <c r="C14" s="2">
        <v>484</v>
      </c>
      <c r="D14" s="2">
        <v>1647</v>
      </c>
      <c r="E14" s="2">
        <v>708</v>
      </c>
      <c r="F14" s="2">
        <v>2753</v>
      </c>
      <c r="G14" s="2">
        <v>2607</v>
      </c>
      <c r="H14" s="2">
        <v>357</v>
      </c>
      <c r="I14" s="2">
        <v>2</v>
      </c>
      <c r="J14" s="2">
        <v>4</v>
      </c>
      <c r="K14" s="14">
        <f t="shared" si="0"/>
        <v>0.004166666666666652</v>
      </c>
    </row>
    <row r="15" spans="1:11" ht="15.75">
      <c r="A15" s="1">
        <v>0.4763888888888889</v>
      </c>
      <c r="B15" s="2">
        <v>13</v>
      </c>
      <c r="C15" s="2">
        <v>87</v>
      </c>
      <c r="D15" s="2">
        <v>56</v>
      </c>
      <c r="E15" s="2">
        <v>1218</v>
      </c>
      <c r="F15" s="2">
        <v>2229</v>
      </c>
      <c r="G15" s="2">
        <v>103</v>
      </c>
      <c r="H15" s="2">
        <v>204</v>
      </c>
      <c r="I15" s="2">
        <v>10</v>
      </c>
      <c r="J15" s="2">
        <v>4</v>
      </c>
      <c r="K15" s="14">
        <f t="shared" si="0"/>
        <v>0.004861111111111149</v>
      </c>
    </row>
    <row r="16" spans="1:11" ht="15.75">
      <c r="A16" s="1">
        <v>0.48125</v>
      </c>
      <c r="B16" s="2">
        <v>14</v>
      </c>
      <c r="C16" s="2">
        <v>1143</v>
      </c>
      <c r="D16" s="2">
        <v>365</v>
      </c>
      <c r="E16" s="2">
        <v>1980</v>
      </c>
      <c r="F16" s="2">
        <v>3123</v>
      </c>
      <c r="G16" s="2">
        <v>486</v>
      </c>
      <c r="H16" s="2">
        <v>709</v>
      </c>
      <c r="I16" s="2">
        <v>10</v>
      </c>
      <c r="J16" s="2">
        <v>9</v>
      </c>
      <c r="K16" s="14">
        <f t="shared" si="0"/>
        <v>0.004861111111111094</v>
      </c>
    </row>
    <row r="17" spans="1:11" ht="15.75">
      <c r="A17" s="1">
        <v>0.4847222222222222</v>
      </c>
      <c r="B17" s="2">
        <v>15</v>
      </c>
      <c r="C17" s="2">
        <v>2729</v>
      </c>
      <c r="D17" s="2">
        <v>1640</v>
      </c>
      <c r="E17" s="2">
        <v>1495</v>
      </c>
      <c r="F17" s="2">
        <v>834</v>
      </c>
      <c r="G17" s="2">
        <v>1791</v>
      </c>
      <c r="H17" s="2">
        <v>423</v>
      </c>
      <c r="I17" s="2">
        <v>1</v>
      </c>
      <c r="J17" s="2">
        <v>0</v>
      </c>
      <c r="K17" s="14">
        <f t="shared" si="0"/>
        <v>0.00347222222222221</v>
      </c>
    </row>
    <row r="18" spans="1:11" ht="15.75">
      <c r="A18" s="1">
        <v>0.4888888888888889</v>
      </c>
      <c r="B18" s="2">
        <v>16</v>
      </c>
      <c r="C18" s="2">
        <v>1370</v>
      </c>
      <c r="D18" s="2">
        <v>103</v>
      </c>
      <c r="E18" s="2">
        <v>708</v>
      </c>
      <c r="F18" s="2">
        <v>3151</v>
      </c>
      <c r="G18" s="2">
        <v>639</v>
      </c>
      <c r="H18" s="2">
        <v>2199</v>
      </c>
      <c r="I18" s="2">
        <v>3</v>
      </c>
      <c r="J18" s="2">
        <v>3</v>
      </c>
      <c r="K18" s="14">
        <f t="shared" si="0"/>
        <v>0.004166666666666652</v>
      </c>
    </row>
    <row r="19" spans="1:11" ht="15.75">
      <c r="A19" s="1">
        <v>0.4930555555555556</v>
      </c>
      <c r="B19" s="2">
        <v>17</v>
      </c>
      <c r="C19" s="2">
        <v>709</v>
      </c>
      <c r="D19" s="2">
        <v>357</v>
      </c>
      <c r="E19" s="2">
        <v>433</v>
      </c>
      <c r="F19" s="2">
        <v>816</v>
      </c>
      <c r="G19" s="2">
        <v>56</v>
      </c>
      <c r="H19" s="2">
        <v>1634</v>
      </c>
      <c r="I19" s="2">
        <v>0</v>
      </c>
      <c r="J19" s="2">
        <v>8</v>
      </c>
      <c r="K19" s="14">
        <f t="shared" si="0"/>
        <v>0.004166666666666707</v>
      </c>
    </row>
    <row r="20" spans="1:12" ht="15.75">
      <c r="A20" s="1">
        <v>0.4979166666666666</v>
      </c>
      <c r="B20" s="2">
        <v>18</v>
      </c>
      <c r="C20" s="2">
        <v>341</v>
      </c>
      <c r="D20" s="2">
        <v>2753</v>
      </c>
      <c r="E20" s="2">
        <v>1647</v>
      </c>
      <c r="F20" s="2">
        <v>365</v>
      </c>
      <c r="G20" s="2">
        <v>1218</v>
      </c>
      <c r="H20" s="2">
        <v>2729</v>
      </c>
      <c r="I20" s="2">
        <v>9</v>
      </c>
      <c r="J20" s="2">
        <v>8</v>
      </c>
      <c r="K20" s="14">
        <f t="shared" si="0"/>
        <v>0.004861111111111038</v>
      </c>
      <c r="L20" s="14">
        <f>(SUM(K3:K20))/(20-2)</f>
        <v>0.004359567901234564</v>
      </c>
    </row>
    <row r="21" spans="1:12" ht="15.75">
      <c r="A21" s="1">
        <v>0.54375</v>
      </c>
      <c r="B21" s="2">
        <v>19</v>
      </c>
      <c r="C21" s="2">
        <v>3167</v>
      </c>
      <c r="D21" s="2">
        <v>1791</v>
      </c>
      <c r="E21" s="2">
        <v>3123</v>
      </c>
      <c r="F21" s="2">
        <v>204</v>
      </c>
      <c r="G21" s="2">
        <v>484</v>
      </c>
      <c r="H21" s="2">
        <v>1980</v>
      </c>
      <c r="I21" s="2">
        <v>1</v>
      </c>
      <c r="J21" s="2">
        <v>7</v>
      </c>
      <c r="K21" s="14"/>
      <c r="L21" t="s">
        <v>46</v>
      </c>
    </row>
    <row r="22" spans="1:11" ht="15.75">
      <c r="A22" s="1">
        <v>0.548611111111111</v>
      </c>
      <c r="B22" s="2">
        <v>20</v>
      </c>
      <c r="C22" s="2">
        <v>486</v>
      </c>
      <c r="D22" s="2">
        <v>321</v>
      </c>
      <c r="E22" s="2">
        <v>2229</v>
      </c>
      <c r="F22" s="2">
        <v>223</v>
      </c>
      <c r="G22" s="2">
        <v>1391</v>
      </c>
      <c r="H22" s="2">
        <v>395</v>
      </c>
      <c r="I22" s="2">
        <v>1</v>
      </c>
      <c r="J22" s="2">
        <v>4</v>
      </c>
      <c r="K22" s="14">
        <f t="shared" si="0"/>
        <v>0.004861111111111094</v>
      </c>
    </row>
    <row r="23" spans="1:11" ht="15.75">
      <c r="A23" s="1">
        <v>0.5541666666666667</v>
      </c>
      <c r="B23" s="2">
        <v>21</v>
      </c>
      <c r="C23" s="2">
        <v>1712</v>
      </c>
      <c r="D23" s="2">
        <v>316</v>
      </c>
      <c r="E23" s="2">
        <v>2607</v>
      </c>
      <c r="F23" s="2">
        <v>1640</v>
      </c>
      <c r="G23" s="2">
        <v>84</v>
      </c>
      <c r="H23" s="2">
        <v>87</v>
      </c>
      <c r="I23" s="2">
        <v>1</v>
      </c>
      <c r="J23" s="2">
        <v>5</v>
      </c>
      <c r="K23" s="14">
        <f t="shared" si="0"/>
        <v>0.005555555555555647</v>
      </c>
    </row>
    <row r="24" spans="1:11" ht="15.75">
      <c r="A24" s="1">
        <v>0.5583333333333333</v>
      </c>
      <c r="B24" s="2">
        <v>22</v>
      </c>
      <c r="C24" s="2">
        <v>2559</v>
      </c>
      <c r="D24" s="2">
        <v>2539</v>
      </c>
      <c r="E24" s="2">
        <v>272</v>
      </c>
      <c r="F24" s="2">
        <v>834</v>
      </c>
      <c r="G24" s="2">
        <v>304</v>
      </c>
      <c r="H24" s="2">
        <v>1143</v>
      </c>
      <c r="I24" s="2">
        <v>4</v>
      </c>
      <c r="J24" s="2">
        <v>4</v>
      </c>
      <c r="K24" s="14">
        <f t="shared" si="0"/>
        <v>0.004166666666666652</v>
      </c>
    </row>
    <row r="25" spans="1:11" ht="15.75">
      <c r="A25" s="1">
        <v>0.5645833333333333</v>
      </c>
      <c r="B25" s="2">
        <v>23</v>
      </c>
      <c r="C25" s="2">
        <v>1634</v>
      </c>
      <c r="D25" s="2">
        <v>1218</v>
      </c>
      <c r="E25" s="2">
        <v>1391</v>
      </c>
      <c r="F25" s="2">
        <v>709</v>
      </c>
      <c r="G25" s="2">
        <v>365</v>
      </c>
      <c r="H25" s="2">
        <v>1495</v>
      </c>
      <c r="I25" s="2">
        <v>7</v>
      </c>
      <c r="J25" s="2">
        <v>9</v>
      </c>
      <c r="K25" s="14">
        <f t="shared" si="0"/>
        <v>0.006249999999999978</v>
      </c>
    </row>
    <row r="26" spans="1:11" ht="15.75">
      <c r="A26" s="1">
        <v>0.56875</v>
      </c>
      <c r="B26" s="2">
        <v>24</v>
      </c>
      <c r="C26" s="2">
        <v>3167</v>
      </c>
      <c r="D26" s="2">
        <v>639</v>
      </c>
      <c r="E26" s="2">
        <v>2607</v>
      </c>
      <c r="F26" s="2">
        <v>316</v>
      </c>
      <c r="G26" s="2">
        <v>341</v>
      </c>
      <c r="H26" s="2">
        <v>2229</v>
      </c>
      <c r="I26" s="2">
        <v>3</v>
      </c>
      <c r="J26" s="2">
        <v>1</v>
      </c>
      <c r="K26" s="14">
        <f t="shared" si="0"/>
        <v>0.004166666666666652</v>
      </c>
    </row>
    <row r="27" spans="1:11" ht="15.75">
      <c r="A27" s="1">
        <v>0.5736111111111112</v>
      </c>
      <c r="B27" s="2">
        <v>25</v>
      </c>
      <c r="C27" s="2">
        <v>84</v>
      </c>
      <c r="D27" s="2">
        <v>2729</v>
      </c>
      <c r="E27" s="2">
        <v>834</v>
      </c>
      <c r="F27" s="2">
        <v>484</v>
      </c>
      <c r="G27" s="2">
        <v>816</v>
      </c>
      <c r="H27" s="2">
        <v>1370</v>
      </c>
      <c r="I27" s="2">
        <v>5</v>
      </c>
      <c r="J27" s="2">
        <v>5</v>
      </c>
      <c r="K27" s="14">
        <f t="shared" si="0"/>
        <v>0.004861111111111205</v>
      </c>
    </row>
    <row r="28" spans="1:11" ht="15.75">
      <c r="A28" s="1">
        <v>0.5770833333333333</v>
      </c>
      <c r="B28" s="2">
        <v>26</v>
      </c>
      <c r="C28" s="2">
        <v>3151</v>
      </c>
      <c r="D28" s="2">
        <v>2753</v>
      </c>
      <c r="E28" s="2">
        <v>56</v>
      </c>
      <c r="F28" s="2">
        <v>1712</v>
      </c>
      <c r="G28" s="2">
        <v>395</v>
      </c>
      <c r="H28" s="2">
        <v>1980</v>
      </c>
      <c r="I28" s="2">
        <v>5</v>
      </c>
      <c r="J28" s="2">
        <v>2</v>
      </c>
      <c r="K28" s="14">
        <f t="shared" si="0"/>
        <v>0.003472222222222099</v>
      </c>
    </row>
    <row r="29" spans="1:11" ht="15.75">
      <c r="A29" s="1">
        <v>0.58125</v>
      </c>
      <c r="B29" s="2">
        <v>27</v>
      </c>
      <c r="C29" s="2">
        <v>2539</v>
      </c>
      <c r="D29" s="2">
        <v>1143</v>
      </c>
      <c r="E29" s="2">
        <v>2199</v>
      </c>
      <c r="F29" s="2">
        <v>433</v>
      </c>
      <c r="G29" s="2">
        <v>1647</v>
      </c>
      <c r="H29" s="2">
        <v>1640</v>
      </c>
      <c r="I29" s="2">
        <v>2</v>
      </c>
      <c r="J29" s="2">
        <v>6</v>
      </c>
      <c r="K29" s="14">
        <f t="shared" si="0"/>
        <v>0.004166666666666763</v>
      </c>
    </row>
    <row r="30" spans="1:11" ht="15.75">
      <c r="A30" s="1">
        <v>0.5854166666666667</v>
      </c>
      <c r="B30" s="2">
        <v>28</v>
      </c>
      <c r="C30" s="2">
        <v>3123</v>
      </c>
      <c r="D30" s="2">
        <v>103</v>
      </c>
      <c r="E30" s="2">
        <v>272</v>
      </c>
      <c r="F30" s="2">
        <v>321</v>
      </c>
      <c r="G30" s="2">
        <v>708</v>
      </c>
      <c r="H30" s="2">
        <v>423</v>
      </c>
      <c r="I30" s="2">
        <v>10</v>
      </c>
      <c r="J30" s="2">
        <v>4</v>
      </c>
      <c r="K30" s="14">
        <f t="shared" si="0"/>
        <v>0.004166666666666652</v>
      </c>
    </row>
    <row r="31" spans="1:11" ht="15.75">
      <c r="A31" s="1">
        <v>0.5895833333333333</v>
      </c>
      <c r="B31" s="2">
        <v>29</v>
      </c>
      <c r="C31" s="2">
        <v>357</v>
      </c>
      <c r="D31" s="2">
        <v>486</v>
      </c>
      <c r="E31" s="2">
        <v>223</v>
      </c>
      <c r="F31" s="2">
        <v>2559</v>
      </c>
      <c r="G31" s="2">
        <v>204</v>
      </c>
      <c r="H31" s="2">
        <v>304</v>
      </c>
      <c r="I31" s="2">
        <v>4</v>
      </c>
      <c r="J31" s="2">
        <v>2</v>
      </c>
      <c r="K31" s="14">
        <f t="shared" si="0"/>
        <v>0.004166666666666652</v>
      </c>
    </row>
    <row r="32" spans="1:11" ht="15.75">
      <c r="A32" s="1">
        <v>0.5930555555555556</v>
      </c>
      <c r="B32" s="2">
        <v>30</v>
      </c>
      <c r="C32" s="2">
        <v>87</v>
      </c>
      <c r="D32" s="2">
        <v>834</v>
      </c>
      <c r="E32" s="2">
        <v>639</v>
      </c>
      <c r="F32" s="2">
        <v>1791</v>
      </c>
      <c r="G32" s="2">
        <v>1391</v>
      </c>
      <c r="H32" s="2">
        <v>433</v>
      </c>
      <c r="I32" s="2">
        <v>7</v>
      </c>
      <c r="J32" s="2">
        <v>2</v>
      </c>
      <c r="K32" s="14">
        <f t="shared" si="0"/>
        <v>0.00347222222222221</v>
      </c>
    </row>
    <row r="33" spans="1:11" ht="15.75">
      <c r="A33" s="1">
        <v>0.5972222222222222</v>
      </c>
      <c r="B33" s="2">
        <v>31</v>
      </c>
      <c r="C33" s="2">
        <v>484</v>
      </c>
      <c r="D33" s="2">
        <v>1495</v>
      </c>
      <c r="E33" s="2">
        <v>3123</v>
      </c>
      <c r="F33" s="2">
        <v>1647</v>
      </c>
      <c r="G33" s="2">
        <v>56</v>
      </c>
      <c r="H33" s="2">
        <v>272</v>
      </c>
      <c r="I33" s="2">
        <v>2</v>
      </c>
      <c r="J33" s="2">
        <v>10</v>
      </c>
      <c r="K33" s="14">
        <f t="shared" si="0"/>
        <v>0.004166666666666652</v>
      </c>
    </row>
    <row r="34" spans="1:11" ht="15.75">
      <c r="A34" s="1">
        <v>0.6027777777777777</v>
      </c>
      <c r="B34" s="2">
        <v>32</v>
      </c>
      <c r="C34" s="2">
        <v>2559</v>
      </c>
      <c r="D34" s="2">
        <v>423</v>
      </c>
      <c r="E34" s="2">
        <v>357</v>
      </c>
      <c r="F34" s="2">
        <v>2539</v>
      </c>
      <c r="G34" s="2">
        <v>1218</v>
      </c>
      <c r="H34" s="2">
        <v>2229</v>
      </c>
      <c r="I34" s="2">
        <v>1</v>
      </c>
      <c r="J34" s="2">
        <v>4</v>
      </c>
      <c r="K34" s="14">
        <f t="shared" si="0"/>
        <v>0.005555555555555536</v>
      </c>
    </row>
    <row r="35" spans="1:11" ht="15.75">
      <c r="A35" s="1">
        <v>0.60625</v>
      </c>
      <c r="B35" s="2">
        <v>33</v>
      </c>
      <c r="C35" s="2">
        <v>321</v>
      </c>
      <c r="D35" s="2">
        <v>1980</v>
      </c>
      <c r="E35" s="2">
        <v>2753</v>
      </c>
      <c r="F35" s="2">
        <v>2199</v>
      </c>
      <c r="G35" s="2">
        <v>87</v>
      </c>
      <c r="H35" s="2">
        <v>304</v>
      </c>
      <c r="I35" s="2">
        <v>5</v>
      </c>
      <c r="J35" s="2">
        <v>2</v>
      </c>
      <c r="K35" s="14">
        <f t="shared" si="0"/>
        <v>0.00347222222222221</v>
      </c>
    </row>
    <row r="36" spans="1:11" ht="15.75">
      <c r="A36" s="1">
        <v>0.6104166666666667</v>
      </c>
      <c r="B36" s="2">
        <v>34</v>
      </c>
      <c r="C36" s="2">
        <v>1640</v>
      </c>
      <c r="D36" s="2">
        <v>1634</v>
      </c>
      <c r="E36" s="2">
        <v>3167</v>
      </c>
      <c r="F36" s="2">
        <v>486</v>
      </c>
      <c r="G36" s="2">
        <v>708</v>
      </c>
      <c r="H36" s="2">
        <v>2729</v>
      </c>
      <c r="I36" s="2">
        <v>3</v>
      </c>
      <c r="J36" s="2">
        <v>6</v>
      </c>
      <c r="K36" s="14">
        <f t="shared" si="0"/>
        <v>0.004166666666666763</v>
      </c>
    </row>
    <row r="37" spans="1:11" ht="15.75">
      <c r="A37" s="1">
        <v>0.6138888888888888</v>
      </c>
      <c r="B37" s="2">
        <v>35</v>
      </c>
      <c r="C37" s="2">
        <v>395</v>
      </c>
      <c r="D37" s="2">
        <v>1143</v>
      </c>
      <c r="E37" s="2">
        <v>709</v>
      </c>
      <c r="F37" s="2">
        <v>84</v>
      </c>
      <c r="G37" s="2">
        <v>204</v>
      </c>
      <c r="H37" s="2">
        <v>223</v>
      </c>
      <c r="I37" s="2">
        <v>9</v>
      </c>
      <c r="J37" s="2">
        <v>5</v>
      </c>
      <c r="K37" s="14">
        <f t="shared" si="0"/>
        <v>0.003472222222222099</v>
      </c>
    </row>
    <row r="38" spans="1:11" ht="15.75">
      <c r="A38" s="1">
        <v>0.6194444444444445</v>
      </c>
      <c r="B38" s="2">
        <v>36</v>
      </c>
      <c r="C38" s="2">
        <v>341</v>
      </c>
      <c r="D38" s="2">
        <v>1712</v>
      </c>
      <c r="E38" s="2">
        <v>1370</v>
      </c>
      <c r="F38" s="2">
        <v>1791</v>
      </c>
      <c r="G38" s="2">
        <v>316</v>
      </c>
      <c r="H38" s="2">
        <v>103</v>
      </c>
      <c r="I38" s="2">
        <v>5</v>
      </c>
      <c r="J38" s="2">
        <v>3</v>
      </c>
      <c r="K38" s="14">
        <f t="shared" si="0"/>
        <v>0.005555555555555647</v>
      </c>
    </row>
    <row r="39" spans="1:11" ht="15.75">
      <c r="A39" s="1">
        <v>0.6229166666666667</v>
      </c>
      <c r="B39" s="2">
        <v>37</v>
      </c>
      <c r="C39" s="2">
        <v>365</v>
      </c>
      <c r="D39" s="2">
        <v>2607</v>
      </c>
      <c r="E39" s="2">
        <v>304</v>
      </c>
      <c r="F39" s="2">
        <v>816</v>
      </c>
      <c r="G39" s="2">
        <v>3151</v>
      </c>
      <c r="H39" s="2">
        <v>3167</v>
      </c>
      <c r="I39" s="2">
        <v>6</v>
      </c>
      <c r="J39" s="2">
        <v>1</v>
      </c>
      <c r="K39" s="14">
        <f t="shared" si="0"/>
        <v>0.00347222222222221</v>
      </c>
    </row>
    <row r="40" spans="1:11" ht="15.75">
      <c r="A40" s="1">
        <v>0.6263888888888889</v>
      </c>
      <c r="B40" s="2">
        <v>38</v>
      </c>
      <c r="C40" s="2">
        <v>2229</v>
      </c>
      <c r="D40" s="2">
        <v>84</v>
      </c>
      <c r="E40" s="2">
        <v>1495</v>
      </c>
      <c r="F40" s="2">
        <v>204</v>
      </c>
      <c r="G40" s="2">
        <v>708</v>
      </c>
      <c r="H40" s="2">
        <v>2199</v>
      </c>
      <c r="I40" s="2">
        <v>4</v>
      </c>
      <c r="J40" s="2">
        <v>4</v>
      </c>
      <c r="K40" s="14">
        <f t="shared" si="0"/>
        <v>0.00347222222222221</v>
      </c>
    </row>
    <row r="41" spans="1:11" ht="15.75">
      <c r="A41" s="1">
        <v>0.6305555555555555</v>
      </c>
      <c r="B41" s="2">
        <v>39</v>
      </c>
      <c r="C41" s="2">
        <v>2539</v>
      </c>
      <c r="D41" s="2">
        <v>1640</v>
      </c>
      <c r="E41" s="2">
        <v>321</v>
      </c>
      <c r="F41" s="2">
        <v>341</v>
      </c>
      <c r="G41" s="2">
        <v>2729</v>
      </c>
      <c r="H41" s="2">
        <v>709</v>
      </c>
      <c r="I41" s="2">
        <v>2</v>
      </c>
      <c r="J41" s="2">
        <v>3</v>
      </c>
      <c r="K41" s="14">
        <f t="shared" si="0"/>
        <v>0.004166666666666652</v>
      </c>
    </row>
    <row r="42" spans="1:11" ht="15.75">
      <c r="A42" s="1">
        <v>0.6347222222222222</v>
      </c>
      <c r="B42" s="2">
        <v>40</v>
      </c>
      <c r="C42" s="2">
        <v>1218</v>
      </c>
      <c r="D42" s="2">
        <v>2559</v>
      </c>
      <c r="E42" s="2">
        <v>484</v>
      </c>
      <c r="F42" s="2">
        <v>1634</v>
      </c>
      <c r="G42" s="2">
        <v>87</v>
      </c>
      <c r="H42" s="2">
        <v>1980</v>
      </c>
      <c r="I42" s="2">
        <v>0</v>
      </c>
      <c r="J42" s="2">
        <v>4</v>
      </c>
      <c r="K42" s="14">
        <f t="shared" si="0"/>
        <v>0.004166666666666652</v>
      </c>
    </row>
    <row r="43" spans="1:11" ht="15.75">
      <c r="A43" s="1">
        <v>0.6381944444444444</v>
      </c>
      <c r="B43" s="2">
        <v>41</v>
      </c>
      <c r="C43" s="2">
        <v>1391</v>
      </c>
      <c r="D43" s="2">
        <v>2607</v>
      </c>
      <c r="E43" s="2">
        <v>103</v>
      </c>
      <c r="F43" s="2">
        <v>272</v>
      </c>
      <c r="G43" s="2">
        <v>433</v>
      </c>
      <c r="H43" s="2">
        <v>223</v>
      </c>
      <c r="I43" s="2">
        <v>8</v>
      </c>
      <c r="J43" s="2">
        <v>9</v>
      </c>
      <c r="K43" s="14">
        <f t="shared" si="0"/>
        <v>0.00347222222222221</v>
      </c>
    </row>
    <row r="44" spans="1:11" ht="15.75">
      <c r="A44" s="1">
        <v>0.6416666666666667</v>
      </c>
      <c r="B44" s="2">
        <v>42</v>
      </c>
      <c r="C44" s="2">
        <v>423</v>
      </c>
      <c r="D44" s="2">
        <v>1647</v>
      </c>
      <c r="E44" s="2">
        <v>639</v>
      </c>
      <c r="F44" s="2">
        <v>1712</v>
      </c>
      <c r="G44" s="2">
        <v>486</v>
      </c>
      <c r="H44" s="2">
        <v>816</v>
      </c>
      <c r="I44" s="2">
        <v>8</v>
      </c>
      <c r="J44" s="2">
        <v>6</v>
      </c>
      <c r="K44" s="14">
        <f t="shared" si="0"/>
        <v>0.003472222222222321</v>
      </c>
    </row>
    <row r="45" spans="1:11" ht="15.75">
      <c r="A45" s="1">
        <v>0.6458333333333334</v>
      </c>
      <c r="B45" s="2">
        <v>43</v>
      </c>
      <c r="C45" s="2">
        <v>357</v>
      </c>
      <c r="D45" s="2">
        <v>3151</v>
      </c>
      <c r="E45" s="2">
        <v>316</v>
      </c>
      <c r="F45" s="2">
        <v>2753</v>
      </c>
      <c r="G45" s="2">
        <v>834</v>
      </c>
      <c r="H45" s="2">
        <v>3123</v>
      </c>
      <c r="I45" s="2">
        <v>1</v>
      </c>
      <c r="J45" s="2">
        <v>6</v>
      </c>
      <c r="K45" s="14">
        <f t="shared" si="0"/>
        <v>0.004166666666666652</v>
      </c>
    </row>
    <row r="46" spans="1:11" ht="15.75">
      <c r="A46" s="1">
        <v>0.65</v>
      </c>
      <c r="B46" s="2">
        <v>44</v>
      </c>
      <c r="C46" s="2">
        <v>365</v>
      </c>
      <c r="D46" s="2">
        <v>56</v>
      </c>
      <c r="E46" s="2">
        <v>395</v>
      </c>
      <c r="F46" s="2">
        <v>1370</v>
      </c>
      <c r="G46" s="2">
        <v>1791</v>
      </c>
      <c r="H46" s="2">
        <v>1143</v>
      </c>
      <c r="I46" s="2">
        <v>8</v>
      </c>
      <c r="J46" s="2">
        <v>2</v>
      </c>
      <c r="K46" s="14">
        <f t="shared" si="0"/>
        <v>0.004166666666666652</v>
      </c>
    </row>
    <row r="47" spans="1:11" ht="15.75">
      <c r="A47" s="1">
        <v>0.6541666666666667</v>
      </c>
      <c r="B47" s="2">
        <v>45</v>
      </c>
      <c r="C47" s="2">
        <v>304</v>
      </c>
      <c r="D47" s="2">
        <v>709</v>
      </c>
      <c r="E47" s="2">
        <v>3167</v>
      </c>
      <c r="F47" s="2">
        <v>1647</v>
      </c>
      <c r="G47" s="2">
        <v>103</v>
      </c>
      <c r="H47" s="2">
        <v>2559</v>
      </c>
      <c r="I47" s="2">
        <v>0</v>
      </c>
      <c r="J47" s="2">
        <v>5</v>
      </c>
      <c r="K47" s="14">
        <f t="shared" si="0"/>
        <v>0.004166666666666652</v>
      </c>
    </row>
    <row r="48" spans="1:11" ht="15.75">
      <c r="A48" s="1">
        <v>0.6590277777777778</v>
      </c>
      <c r="B48" s="2">
        <v>46</v>
      </c>
      <c r="C48" s="2">
        <v>2753</v>
      </c>
      <c r="D48" s="2">
        <v>2729</v>
      </c>
      <c r="E48" s="2">
        <v>423</v>
      </c>
      <c r="F48" s="2">
        <v>639</v>
      </c>
      <c r="G48" s="2">
        <v>1391</v>
      </c>
      <c r="H48" s="2">
        <v>84</v>
      </c>
      <c r="I48" s="2">
        <v>9</v>
      </c>
      <c r="J48" s="2">
        <v>6</v>
      </c>
      <c r="K48" s="14">
        <f t="shared" si="0"/>
        <v>0.004861111111111094</v>
      </c>
    </row>
    <row r="49" spans="1:12" ht="15.75">
      <c r="A49" s="1">
        <v>0.6625</v>
      </c>
      <c r="B49" s="2">
        <v>47</v>
      </c>
      <c r="C49" s="2">
        <v>1712</v>
      </c>
      <c r="D49" s="2">
        <v>2199</v>
      </c>
      <c r="E49" s="2">
        <v>1791</v>
      </c>
      <c r="F49" s="2">
        <v>1218</v>
      </c>
      <c r="G49" s="2">
        <v>357</v>
      </c>
      <c r="H49" s="2">
        <v>272</v>
      </c>
      <c r="I49" s="2">
        <v>5</v>
      </c>
      <c r="J49" s="2">
        <v>10</v>
      </c>
      <c r="K49" s="14">
        <f t="shared" si="0"/>
        <v>0.00347222222222221</v>
      </c>
      <c r="L49" s="14">
        <f>(SUM(K22:K49))/(49-21)</f>
        <v>0.004241071428571429</v>
      </c>
    </row>
    <row r="50" spans="1:10" ht="15.75">
      <c r="A50" s="1">
        <v>0.38958333333333334</v>
      </c>
      <c r="B50" s="2">
        <v>48</v>
      </c>
      <c r="C50" s="2">
        <v>433</v>
      </c>
      <c r="D50" s="2">
        <v>316</v>
      </c>
      <c r="E50" s="2">
        <v>365</v>
      </c>
      <c r="F50" s="2">
        <v>321</v>
      </c>
      <c r="G50" s="2">
        <v>1495</v>
      </c>
      <c r="H50" s="2">
        <v>204</v>
      </c>
      <c r="I50" s="2">
        <v>11</v>
      </c>
      <c r="J50" s="2">
        <v>2</v>
      </c>
    </row>
    <row r="51" spans="1:11" ht="15.75">
      <c r="A51" s="1">
        <v>0.39375</v>
      </c>
      <c r="B51" s="2">
        <v>49</v>
      </c>
      <c r="C51" s="2">
        <v>1634</v>
      </c>
      <c r="D51" s="2">
        <v>708</v>
      </c>
      <c r="E51" s="2">
        <v>341</v>
      </c>
      <c r="F51" s="2">
        <v>56</v>
      </c>
      <c r="G51" s="2">
        <v>223</v>
      </c>
      <c r="H51" s="2">
        <v>834</v>
      </c>
      <c r="I51" s="2">
        <v>7</v>
      </c>
      <c r="J51" s="2">
        <v>4</v>
      </c>
      <c r="K51" s="14">
        <f t="shared" si="0"/>
        <v>0.004166666666666652</v>
      </c>
    </row>
    <row r="52" spans="1:11" ht="15.75">
      <c r="A52" s="1">
        <v>0.3986111111111111</v>
      </c>
      <c r="B52" s="2">
        <v>50</v>
      </c>
      <c r="C52" s="2">
        <v>2607</v>
      </c>
      <c r="D52" s="2">
        <v>87</v>
      </c>
      <c r="E52" s="2">
        <v>816</v>
      </c>
      <c r="F52" s="2">
        <v>395</v>
      </c>
      <c r="G52" s="2">
        <v>2539</v>
      </c>
      <c r="H52" s="2">
        <v>3123</v>
      </c>
      <c r="I52" s="2">
        <v>3</v>
      </c>
      <c r="J52" s="2">
        <v>2</v>
      </c>
      <c r="K52" s="14">
        <f t="shared" si="0"/>
        <v>0.004861111111111094</v>
      </c>
    </row>
    <row r="53" spans="1:11" ht="15.75">
      <c r="A53" s="1">
        <v>0.40347222222222223</v>
      </c>
      <c r="B53" s="2">
        <v>51</v>
      </c>
      <c r="C53" s="2">
        <v>486</v>
      </c>
      <c r="D53" s="2">
        <v>1640</v>
      </c>
      <c r="E53" s="2">
        <v>1370</v>
      </c>
      <c r="F53" s="2">
        <v>484</v>
      </c>
      <c r="G53" s="2">
        <v>3151</v>
      </c>
      <c r="H53" s="2">
        <v>2229</v>
      </c>
      <c r="I53" s="2">
        <v>3</v>
      </c>
      <c r="J53" s="2">
        <v>0</v>
      </c>
      <c r="K53" s="14">
        <f t="shared" si="0"/>
        <v>0.004861111111111149</v>
      </c>
    </row>
    <row r="54" spans="1:11" ht="15.75">
      <c r="A54" s="1">
        <v>0.4076388888888889</v>
      </c>
      <c r="B54" s="2">
        <v>52</v>
      </c>
      <c r="C54" s="2">
        <v>1980</v>
      </c>
      <c r="D54" s="2">
        <v>2729</v>
      </c>
      <c r="E54" s="2">
        <v>316</v>
      </c>
      <c r="F54" s="2">
        <v>1143</v>
      </c>
      <c r="G54" s="2">
        <v>103</v>
      </c>
      <c r="H54" s="2">
        <v>223</v>
      </c>
      <c r="I54" s="2">
        <v>2</v>
      </c>
      <c r="J54" s="2">
        <v>4</v>
      </c>
      <c r="K54" s="14">
        <f t="shared" si="0"/>
        <v>0.004166666666666652</v>
      </c>
    </row>
    <row r="55" spans="1:11" ht="15.75">
      <c r="A55" s="1">
        <v>0.4145833333333333</v>
      </c>
      <c r="B55" s="2">
        <v>53</v>
      </c>
      <c r="C55" s="2">
        <v>1634</v>
      </c>
      <c r="D55" s="2">
        <v>709</v>
      </c>
      <c r="E55" s="2">
        <v>204</v>
      </c>
      <c r="F55" s="2">
        <v>2753</v>
      </c>
      <c r="G55" s="2">
        <v>272</v>
      </c>
      <c r="H55" s="2">
        <v>1712</v>
      </c>
      <c r="I55" s="2">
        <v>3</v>
      </c>
      <c r="J55" s="2">
        <v>9</v>
      </c>
      <c r="K55" s="14">
        <f t="shared" si="0"/>
        <v>0.00694444444444442</v>
      </c>
    </row>
    <row r="56" spans="1:11" ht="15.75">
      <c r="A56" s="1">
        <v>0.4173611111111111</v>
      </c>
      <c r="B56" s="2">
        <v>54</v>
      </c>
      <c r="C56" s="2">
        <v>708</v>
      </c>
      <c r="D56" s="2">
        <v>395</v>
      </c>
      <c r="E56" s="2">
        <v>433</v>
      </c>
      <c r="F56" s="2">
        <v>486</v>
      </c>
      <c r="G56" s="2">
        <v>484</v>
      </c>
      <c r="H56" s="2">
        <v>341</v>
      </c>
      <c r="I56" s="2">
        <v>3</v>
      </c>
      <c r="J56" s="2">
        <v>10</v>
      </c>
      <c r="K56" s="14">
        <f t="shared" si="0"/>
        <v>0.0027777777777778234</v>
      </c>
    </row>
    <row r="57" spans="1:11" ht="15.75">
      <c r="A57" s="1">
        <v>0.42291666666666666</v>
      </c>
      <c r="B57" s="2">
        <v>55</v>
      </c>
      <c r="C57" s="2">
        <v>816</v>
      </c>
      <c r="D57" s="2">
        <v>834</v>
      </c>
      <c r="E57" s="2">
        <v>321</v>
      </c>
      <c r="F57" s="2">
        <v>1980</v>
      </c>
      <c r="G57" s="2">
        <v>1218</v>
      </c>
      <c r="H57" s="2">
        <v>1640</v>
      </c>
      <c r="I57" s="2">
        <v>1</v>
      </c>
      <c r="J57" s="2">
        <v>9</v>
      </c>
      <c r="K57" s="14">
        <f t="shared" si="0"/>
        <v>0.005555555555555536</v>
      </c>
    </row>
    <row r="58" spans="1:11" ht="15.75">
      <c r="A58" s="1">
        <v>0.4263888888888889</v>
      </c>
      <c r="B58" s="2">
        <v>56</v>
      </c>
      <c r="C58" s="2">
        <v>87</v>
      </c>
      <c r="D58" s="2">
        <v>3151</v>
      </c>
      <c r="E58" s="2">
        <v>1143</v>
      </c>
      <c r="F58" s="2">
        <v>357</v>
      </c>
      <c r="G58" s="2">
        <v>639</v>
      </c>
      <c r="H58" s="2">
        <v>1495</v>
      </c>
      <c r="I58" s="2">
        <v>1</v>
      </c>
      <c r="J58" s="2">
        <v>2</v>
      </c>
      <c r="K58" s="14">
        <f t="shared" si="0"/>
        <v>0.00347222222222221</v>
      </c>
    </row>
    <row r="59" spans="1:11" ht="15.75">
      <c r="A59" s="1">
        <v>0.43125</v>
      </c>
      <c r="B59" s="2">
        <v>57</v>
      </c>
      <c r="C59" s="2">
        <v>84</v>
      </c>
      <c r="D59" s="2">
        <v>2199</v>
      </c>
      <c r="E59" s="2">
        <v>56</v>
      </c>
      <c r="F59" s="2">
        <v>3167</v>
      </c>
      <c r="G59" s="2">
        <v>1391</v>
      </c>
      <c r="H59" s="2">
        <v>2539</v>
      </c>
      <c r="I59" s="2">
        <v>6</v>
      </c>
      <c r="J59" s="2">
        <v>5</v>
      </c>
      <c r="K59" s="14">
        <f t="shared" si="0"/>
        <v>0.004861111111111149</v>
      </c>
    </row>
    <row r="60" spans="1:11" ht="15.75">
      <c r="A60" s="1">
        <v>0.4354166666666666</v>
      </c>
      <c r="B60" s="2">
        <v>58</v>
      </c>
      <c r="C60" s="2">
        <v>2559</v>
      </c>
      <c r="D60" s="2">
        <v>2229</v>
      </c>
      <c r="E60" s="2">
        <v>1791</v>
      </c>
      <c r="F60" s="2">
        <v>3123</v>
      </c>
      <c r="G60" s="2">
        <v>1647</v>
      </c>
      <c r="H60" s="2">
        <v>365</v>
      </c>
      <c r="I60" s="2">
        <v>1</v>
      </c>
      <c r="J60" s="2">
        <v>8</v>
      </c>
      <c r="K60" s="14">
        <f t="shared" si="0"/>
        <v>0.004166666666666596</v>
      </c>
    </row>
    <row r="61" spans="1:11" ht="15.75">
      <c r="A61" s="1">
        <v>0.4395833333333334</v>
      </c>
      <c r="B61" s="2">
        <v>59</v>
      </c>
      <c r="C61" s="2">
        <v>304</v>
      </c>
      <c r="D61" s="2">
        <v>1370</v>
      </c>
      <c r="E61" s="2">
        <v>1634</v>
      </c>
      <c r="F61" s="2">
        <v>423</v>
      </c>
      <c r="G61" s="2">
        <v>2607</v>
      </c>
      <c r="H61" s="2">
        <v>1143</v>
      </c>
      <c r="I61" s="2">
        <v>0</v>
      </c>
      <c r="J61" s="2">
        <v>4</v>
      </c>
      <c r="K61" s="14">
        <f t="shared" si="0"/>
        <v>0.004166666666666763</v>
      </c>
    </row>
    <row r="62" spans="1:11" ht="15.75">
      <c r="A62" s="1">
        <v>0.44305555555555554</v>
      </c>
      <c r="B62" s="2">
        <v>60</v>
      </c>
      <c r="C62" s="2">
        <v>3167</v>
      </c>
      <c r="D62" s="2">
        <v>2729</v>
      </c>
      <c r="E62" s="2">
        <v>357</v>
      </c>
      <c r="F62" s="2">
        <v>395</v>
      </c>
      <c r="G62" s="2">
        <v>321</v>
      </c>
      <c r="H62" s="2">
        <v>272</v>
      </c>
      <c r="I62" s="2">
        <v>8</v>
      </c>
      <c r="J62" s="2">
        <v>7</v>
      </c>
      <c r="K62" s="14">
        <f t="shared" si="0"/>
        <v>0.0034722222222221544</v>
      </c>
    </row>
    <row r="63" spans="1:11" ht="15.75">
      <c r="A63" s="1">
        <v>0.4479166666666667</v>
      </c>
      <c r="B63" s="2">
        <v>61</v>
      </c>
      <c r="C63" s="2">
        <v>639</v>
      </c>
      <c r="D63" s="2">
        <v>433</v>
      </c>
      <c r="E63" s="2">
        <v>341</v>
      </c>
      <c r="F63" s="2">
        <v>1980</v>
      </c>
      <c r="G63" s="2">
        <v>709</v>
      </c>
      <c r="H63" s="2">
        <v>2229</v>
      </c>
      <c r="I63" s="2">
        <v>7</v>
      </c>
      <c r="J63" s="2">
        <v>6</v>
      </c>
      <c r="K63" s="14">
        <f t="shared" si="0"/>
        <v>0.004861111111111149</v>
      </c>
    </row>
    <row r="64" spans="1:11" ht="15.75">
      <c r="A64" s="1">
        <v>0.4534722222222222</v>
      </c>
      <c r="B64" s="2">
        <v>62</v>
      </c>
      <c r="C64" s="2">
        <v>304</v>
      </c>
      <c r="D64" s="2">
        <v>1218</v>
      </c>
      <c r="E64" s="2">
        <v>1791</v>
      </c>
      <c r="F64" s="2">
        <v>84</v>
      </c>
      <c r="G64" s="2">
        <v>708</v>
      </c>
      <c r="H64" s="2">
        <v>316</v>
      </c>
      <c r="I64" s="2">
        <v>3</v>
      </c>
      <c r="J64" s="2">
        <v>2</v>
      </c>
      <c r="K64" s="14">
        <f t="shared" si="0"/>
        <v>0.005555555555555536</v>
      </c>
    </row>
    <row r="65" spans="1:11" ht="15.75">
      <c r="A65" s="1">
        <v>0.4590277777777778</v>
      </c>
      <c r="B65" s="2">
        <v>63</v>
      </c>
      <c r="C65" s="2">
        <v>486</v>
      </c>
      <c r="D65" s="2">
        <v>834</v>
      </c>
      <c r="E65" s="2">
        <v>2199</v>
      </c>
      <c r="F65" s="2">
        <v>2607</v>
      </c>
      <c r="G65" s="2">
        <v>3123</v>
      </c>
      <c r="H65" s="2">
        <v>56</v>
      </c>
      <c r="I65" s="2">
        <v>1</v>
      </c>
      <c r="J65" s="2">
        <v>7</v>
      </c>
      <c r="K65" s="14">
        <f t="shared" si="0"/>
        <v>0.005555555555555591</v>
      </c>
    </row>
    <row r="66" spans="1:11" ht="15.75">
      <c r="A66" s="1">
        <v>0.4680555555555555</v>
      </c>
      <c r="B66" s="2">
        <v>64</v>
      </c>
      <c r="C66" s="2">
        <v>103</v>
      </c>
      <c r="D66" s="2">
        <v>816</v>
      </c>
      <c r="E66" s="2">
        <v>1495</v>
      </c>
      <c r="F66" s="2">
        <v>2753</v>
      </c>
      <c r="G66" s="2">
        <v>2559</v>
      </c>
      <c r="H66" s="2">
        <v>1370</v>
      </c>
      <c r="I66" s="2">
        <v>5</v>
      </c>
      <c r="J66" s="2">
        <v>3</v>
      </c>
      <c r="K66" s="14">
        <f t="shared" si="0"/>
        <v>0.00902777777777769</v>
      </c>
    </row>
    <row r="67" spans="1:11" ht="15.75">
      <c r="A67" s="1">
        <v>0.47222222222222227</v>
      </c>
      <c r="B67" s="2">
        <v>65</v>
      </c>
      <c r="C67" s="2">
        <v>204</v>
      </c>
      <c r="D67" s="2">
        <v>1391</v>
      </c>
      <c r="E67" s="2">
        <v>1647</v>
      </c>
      <c r="F67" s="2">
        <v>3151</v>
      </c>
      <c r="G67" s="2">
        <v>1640</v>
      </c>
      <c r="H67" s="2">
        <v>423</v>
      </c>
      <c r="I67" s="2">
        <v>8</v>
      </c>
      <c r="J67" s="2">
        <v>4</v>
      </c>
      <c r="K67" s="14">
        <f t="shared" si="0"/>
        <v>0.004166666666666763</v>
      </c>
    </row>
    <row r="68" spans="1:12" ht="15.75">
      <c r="A68" s="1">
        <v>0.4756944444444444</v>
      </c>
      <c r="B68" s="2">
        <v>66</v>
      </c>
      <c r="C68" s="2">
        <v>365</v>
      </c>
      <c r="D68" s="2">
        <v>223</v>
      </c>
      <c r="E68" s="2">
        <v>1712</v>
      </c>
      <c r="F68" s="2">
        <v>87</v>
      </c>
      <c r="G68" s="2">
        <v>2539</v>
      </c>
      <c r="H68" s="2">
        <v>484</v>
      </c>
      <c r="I68" s="2">
        <v>4</v>
      </c>
      <c r="J68" s="2">
        <v>7</v>
      </c>
      <c r="K68" s="14">
        <f>A68-A67</f>
        <v>0.0034722222222221544</v>
      </c>
      <c r="L68" s="14">
        <f>(SUM(K51:K68))/(68-50)</f>
        <v>0.004783950617283949</v>
      </c>
    </row>
    <row r="69" spans="1:12" ht="15.75">
      <c r="A69" s="1"/>
      <c r="B69" s="2"/>
      <c r="C69" s="2"/>
      <c r="D69" s="2"/>
      <c r="E69" s="2"/>
      <c r="F69" s="2"/>
      <c r="G69" t="s">
        <v>128</v>
      </c>
      <c r="I69">
        <f>SUM(I3:I68)</f>
        <v>283</v>
      </c>
      <c r="J69">
        <f>SUM(J3:J68)</f>
        <v>308</v>
      </c>
      <c r="K69" s="14"/>
      <c r="L69" s="14">
        <f>(SUM(K3:K68))/(68-2-3)</f>
        <v>0.004497354497354496</v>
      </c>
    </row>
    <row r="70" spans="1:10" ht="15.75">
      <c r="A70" s="5"/>
      <c r="G70" t="s">
        <v>129</v>
      </c>
      <c r="J70">
        <f>(I69+J69)/(68-2)/2</f>
        <v>4.4772727272727275</v>
      </c>
    </row>
    <row r="71" spans="1:11" ht="15.75" customHeight="1">
      <c r="A71" s="117" t="s">
        <v>3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</row>
    <row r="72" spans="1:11" ht="31.5">
      <c r="A72" s="3" t="s">
        <v>4</v>
      </c>
      <c r="B72" s="3" t="s">
        <v>5</v>
      </c>
      <c r="C72" s="3" t="s">
        <v>6</v>
      </c>
      <c r="D72" s="3" t="s">
        <v>7</v>
      </c>
      <c r="E72" s="3" t="s">
        <v>8</v>
      </c>
      <c r="F72" s="3" t="s">
        <v>9</v>
      </c>
      <c r="G72" s="3" t="s">
        <v>10</v>
      </c>
      <c r="H72" s="3" t="s">
        <v>11</v>
      </c>
      <c r="I72" s="3" t="s">
        <v>12</v>
      </c>
      <c r="J72" s="3" t="s">
        <v>13</v>
      </c>
      <c r="K72" s="3" t="s">
        <v>14</v>
      </c>
    </row>
    <row r="73" spans="1:11" ht="15.75">
      <c r="A73" s="1">
        <v>0.5493055555555556</v>
      </c>
      <c r="B73" s="4" t="s">
        <v>15</v>
      </c>
      <c r="C73" s="2">
        <v>1</v>
      </c>
      <c r="D73" s="2">
        <v>365</v>
      </c>
      <c r="E73" s="2">
        <v>341</v>
      </c>
      <c r="F73" s="2">
        <v>486</v>
      </c>
      <c r="G73" s="2">
        <v>1712</v>
      </c>
      <c r="H73" s="2">
        <v>709</v>
      </c>
      <c r="I73" s="2">
        <v>816</v>
      </c>
      <c r="J73" s="2">
        <v>4</v>
      </c>
      <c r="K73" s="2">
        <v>3</v>
      </c>
    </row>
    <row r="74" spans="1:11" ht="15.75">
      <c r="A74" s="1">
        <v>0.5541666666666667</v>
      </c>
      <c r="B74" s="4" t="s">
        <v>16</v>
      </c>
      <c r="C74" s="2">
        <v>2</v>
      </c>
      <c r="D74" s="2">
        <v>484</v>
      </c>
      <c r="E74" s="2">
        <v>1647</v>
      </c>
      <c r="F74" s="2">
        <v>433</v>
      </c>
      <c r="G74" s="2">
        <v>639</v>
      </c>
      <c r="H74" s="2">
        <v>87</v>
      </c>
      <c r="I74" s="2">
        <v>1640</v>
      </c>
      <c r="J74" s="2">
        <v>3</v>
      </c>
      <c r="K74" s="2">
        <v>8</v>
      </c>
    </row>
    <row r="75" spans="1:11" ht="15.75">
      <c r="A75" s="1">
        <v>0.5583333333333333</v>
      </c>
      <c r="B75" s="4" t="s">
        <v>17</v>
      </c>
      <c r="C75" s="2">
        <v>3</v>
      </c>
      <c r="D75" s="2">
        <v>423</v>
      </c>
      <c r="E75" s="2">
        <v>272</v>
      </c>
      <c r="F75" s="2">
        <v>2753</v>
      </c>
      <c r="G75" s="2">
        <v>1391</v>
      </c>
      <c r="H75" s="2">
        <v>2729</v>
      </c>
      <c r="I75" s="2">
        <v>357</v>
      </c>
      <c r="J75" s="2">
        <v>3</v>
      </c>
      <c r="K75" s="2">
        <v>10</v>
      </c>
    </row>
    <row r="76" spans="1:11" ht="15.75">
      <c r="A76" s="1">
        <v>0.5645833333333333</v>
      </c>
      <c r="B76" s="4" t="s">
        <v>18</v>
      </c>
      <c r="C76" s="2">
        <v>4</v>
      </c>
      <c r="D76" s="2">
        <v>56</v>
      </c>
      <c r="E76" s="2">
        <v>103</v>
      </c>
      <c r="F76" s="2">
        <v>1143</v>
      </c>
      <c r="G76" s="2">
        <v>1218</v>
      </c>
      <c r="H76" s="2">
        <v>84</v>
      </c>
      <c r="I76" s="2">
        <v>1980</v>
      </c>
      <c r="J76" s="2">
        <v>1</v>
      </c>
      <c r="K76" s="2">
        <v>7</v>
      </c>
    </row>
    <row r="77" spans="1:11" ht="15.75">
      <c r="A77" s="1">
        <v>0.5736111111111112</v>
      </c>
      <c r="B77" s="4" t="s">
        <v>19</v>
      </c>
      <c r="C77" s="2">
        <v>5</v>
      </c>
      <c r="D77" s="2">
        <v>486</v>
      </c>
      <c r="E77" s="2">
        <v>365</v>
      </c>
      <c r="F77" s="2">
        <v>341</v>
      </c>
      <c r="G77" s="2">
        <v>816</v>
      </c>
      <c r="H77" s="2">
        <v>709</v>
      </c>
      <c r="I77" s="2">
        <v>1712</v>
      </c>
      <c r="J77" s="2">
        <v>3</v>
      </c>
      <c r="K77" s="2">
        <v>5</v>
      </c>
    </row>
    <row r="78" spans="1:11" ht="15.75">
      <c r="A78" s="1">
        <v>0.5791666666666667</v>
      </c>
      <c r="B78" s="4" t="s">
        <v>20</v>
      </c>
      <c r="C78" s="2">
        <v>6</v>
      </c>
      <c r="D78" s="2">
        <v>433</v>
      </c>
      <c r="E78" s="2">
        <v>484</v>
      </c>
      <c r="F78" s="2">
        <v>1647</v>
      </c>
      <c r="G78" s="2">
        <v>1640</v>
      </c>
      <c r="H78" s="2">
        <v>87</v>
      </c>
      <c r="I78" s="2">
        <v>639</v>
      </c>
      <c r="J78" s="2">
        <v>6</v>
      </c>
      <c r="K78" s="2">
        <v>9</v>
      </c>
    </row>
    <row r="79" spans="1:11" ht="15.75">
      <c r="A79" s="1">
        <v>0.5833333333333334</v>
      </c>
      <c r="B79" s="4" t="s">
        <v>21</v>
      </c>
      <c r="C79" s="2">
        <v>7</v>
      </c>
      <c r="D79" s="2">
        <v>423</v>
      </c>
      <c r="E79" s="2">
        <v>2753</v>
      </c>
      <c r="F79" s="2">
        <v>272</v>
      </c>
      <c r="G79" s="2">
        <v>1391</v>
      </c>
      <c r="H79" s="2">
        <v>2729</v>
      </c>
      <c r="I79" s="2">
        <v>357</v>
      </c>
      <c r="J79" s="2">
        <v>8</v>
      </c>
      <c r="K79" s="2">
        <v>2</v>
      </c>
    </row>
    <row r="80" spans="1:11" ht="15.75">
      <c r="A80" s="1">
        <v>0.5888888888888889</v>
      </c>
      <c r="B80" s="4" t="s">
        <v>22</v>
      </c>
      <c r="C80" s="2">
        <v>8</v>
      </c>
      <c r="D80" s="2">
        <v>103</v>
      </c>
      <c r="E80" s="2">
        <v>1143</v>
      </c>
      <c r="F80" s="2">
        <v>56</v>
      </c>
      <c r="G80" s="2">
        <v>1980</v>
      </c>
      <c r="H80" s="2">
        <v>84</v>
      </c>
      <c r="I80" s="2">
        <v>1218</v>
      </c>
      <c r="J80" s="2">
        <v>9</v>
      </c>
      <c r="K80" s="2">
        <v>7</v>
      </c>
    </row>
    <row r="81" spans="1:11" ht="15.75">
      <c r="A81" s="1">
        <v>0.59375</v>
      </c>
      <c r="B81" s="4" t="s">
        <v>35</v>
      </c>
      <c r="C81" s="2">
        <v>9</v>
      </c>
      <c r="D81" s="2">
        <v>365</v>
      </c>
      <c r="E81" s="2">
        <v>486</v>
      </c>
      <c r="F81" s="2">
        <v>341</v>
      </c>
      <c r="G81" s="2">
        <v>1712</v>
      </c>
      <c r="H81" s="2">
        <v>709</v>
      </c>
      <c r="I81" s="2">
        <v>816</v>
      </c>
      <c r="J81" s="2">
        <v>6</v>
      </c>
      <c r="K81" s="2">
        <v>3</v>
      </c>
    </row>
    <row r="82" spans="1:11" ht="15.75">
      <c r="A82" s="1">
        <v>0.5993055555555555</v>
      </c>
      <c r="B82" s="4" t="s">
        <v>37</v>
      </c>
      <c r="C82" s="2">
        <v>11</v>
      </c>
      <c r="D82" s="2">
        <v>272</v>
      </c>
      <c r="E82" s="2">
        <v>2753</v>
      </c>
      <c r="F82" s="2">
        <v>395</v>
      </c>
      <c r="G82" s="2">
        <v>2729</v>
      </c>
      <c r="H82" s="2">
        <v>1391</v>
      </c>
      <c r="I82" s="2">
        <v>357</v>
      </c>
      <c r="J82" s="2">
        <v>12</v>
      </c>
      <c r="K82" s="2">
        <v>7</v>
      </c>
    </row>
    <row r="83" spans="1:11" ht="15.75">
      <c r="A83" s="1">
        <v>0.6041666666666666</v>
      </c>
      <c r="B83" s="4" t="s">
        <v>23</v>
      </c>
      <c r="C83" s="2">
        <v>12</v>
      </c>
      <c r="D83" s="2">
        <v>1143</v>
      </c>
      <c r="E83" s="2">
        <v>103</v>
      </c>
      <c r="F83" s="2">
        <v>56</v>
      </c>
      <c r="G83" s="2">
        <v>1218</v>
      </c>
      <c r="H83" s="2">
        <v>84</v>
      </c>
      <c r="I83" s="2">
        <v>1980</v>
      </c>
      <c r="J83" s="2">
        <v>10</v>
      </c>
      <c r="K83" s="2">
        <v>7</v>
      </c>
    </row>
    <row r="84" spans="1:11" ht="15.75">
      <c r="A84" s="1">
        <v>0.6159722222222223</v>
      </c>
      <c r="B84" s="4" t="s">
        <v>24</v>
      </c>
      <c r="C84" s="2">
        <v>13</v>
      </c>
      <c r="D84" s="2">
        <v>365</v>
      </c>
      <c r="E84" s="2">
        <v>486</v>
      </c>
      <c r="F84" s="2">
        <v>341</v>
      </c>
      <c r="G84" s="2">
        <v>87</v>
      </c>
      <c r="H84" s="2">
        <v>639</v>
      </c>
      <c r="I84" s="2">
        <v>1640</v>
      </c>
      <c r="J84" s="2">
        <v>11</v>
      </c>
      <c r="K84" s="2">
        <v>2</v>
      </c>
    </row>
    <row r="85" spans="1:11" ht="15.75">
      <c r="A85" s="1">
        <v>0.6263888888888889</v>
      </c>
      <c r="B85" s="4" t="s">
        <v>25</v>
      </c>
      <c r="C85" s="2">
        <v>14</v>
      </c>
      <c r="D85" s="2">
        <v>2753</v>
      </c>
      <c r="E85" s="2">
        <v>272</v>
      </c>
      <c r="F85" s="2">
        <v>395</v>
      </c>
      <c r="G85" s="2">
        <v>56</v>
      </c>
      <c r="H85" s="2">
        <v>103</v>
      </c>
      <c r="I85" s="2">
        <v>1143</v>
      </c>
      <c r="J85" s="2">
        <v>8</v>
      </c>
      <c r="K85" s="2">
        <v>11</v>
      </c>
    </row>
    <row r="86" spans="1:11" ht="15.75">
      <c r="A86" s="1">
        <v>0.6395833333333333</v>
      </c>
      <c r="B86" s="4" t="s">
        <v>26</v>
      </c>
      <c r="C86" s="2">
        <v>15</v>
      </c>
      <c r="D86" s="2">
        <v>486</v>
      </c>
      <c r="E86" s="2">
        <v>365</v>
      </c>
      <c r="F86" s="2">
        <v>341</v>
      </c>
      <c r="G86" s="2">
        <v>87</v>
      </c>
      <c r="H86" s="2">
        <v>639</v>
      </c>
      <c r="I86" s="2">
        <v>1640</v>
      </c>
      <c r="J86" s="2">
        <v>8</v>
      </c>
      <c r="K86" s="2">
        <v>7</v>
      </c>
    </row>
    <row r="87" spans="1:11" ht="15.75">
      <c r="A87" s="1">
        <v>0.6444444444444445</v>
      </c>
      <c r="B87" s="4" t="s">
        <v>27</v>
      </c>
      <c r="C87" s="2">
        <v>16</v>
      </c>
      <c r="D87" s="2">
        <v>2753</v>
      </c>
      <c r="E87" s="2">
        <v>395</v>
      </c>
      <c r="F87" s="2">
        <v>272</v>
      </c>
      <c r="G87" s="2">
        <v>56</v>
      </c>
      <c r="H87" s="2">
        <v>103</v>
      </c>
      <c r="I87" s="2">
        <v>1143</v>
      </c>
      <c r="J87" s="2">
        <v>2</v>
      </c>
      <c r="K87" s="2">
        <v>10</v>
      </c>
    </row>
    <row r="88" spans="1:11" ht="15.75">
      <c r="A88" s="1">
        <v>0.6576388888888889</v>
      </c>
      <c r="B88" s="4" t="s">
        <v>29</v>
      </c>
      <c r="C88" s="2">
        <v>19</v>
      </c>
      <c r="D88" s="2">
        <v>486</v>
      </c>
      <c r="E88" s="2">
        <v>341</v>
      </c>
      <c r="F88" s="2">
        <v>365</v>
      </c>
      <c r="G88" s="2">
        <v>103</v>
      </c>
      <c r="H88" s="2">
        <v>56</v>
      </c>
      <c r="I88" s="2">
        <v>1143</v>
      </c>
      <c r="J88" s="2">
        <v>4</v>
      </c>
      <c r="K88" s="2">
        <v>7</v>
      </c>
    </row>
    <row r="89" spans="1:11" ht="15.75">
      <c r="A89" s="1">
        <v>0.66875</v>
      </c>
      <c r="B89" s="4" t="s">
        <v>30</v>
      </c>
      <c r="C89" s="2">
        <v>20</v>
      </c>
      <c r="D89" s="2">
        <v>486</v>
      </c>
      <c r="E89" s="2">
        <v>365</v>
      </c>
      <c r="F89" s="2">
        <v>341</v>
      </c>
      <c r="G89" s="2">
        <v>103</v>
      </c>
      <c r="H89" s="2">
        <v>56</v>
      </c>
      <c r="I89" s="2">
        <v>1143</v>
      </c>
      <c r="J89" s="2">
        <v>9</v>
      </c>
      <c r="K89" s="2">
        <v>7</v>
      </c>
    </row>
    <row r="90" spans="1:11" ht="15.75">
      <c r="A90" s="1">
        <v>0.6763888888888889</v>
      </c>
      <c r="B90" s="4" t="s">
        <v>33</v>
      </c>
      <c r="C90" s="2">
        <v>21</v>
      </c>
      <c r="D90" s="2">
        <v>365</v>
      </c>
      <c r="E90" s="2">
        <v>341</v>
      </c>
      <c r="F90" s="2">
        <v>486</v>
      </c>
      <c r="G90" s="2">
        <v>103</v>
      </c>
      <c r="H90" s="2">
        <v>56</v>
      </c>
      <c r="I90" s="2">
        <v>1143</v>
      </c>
      <c r="J90" s="2">
        <v>7</v>
      </c>
      <c r="K90" s="2">
        <v>5</v>
      </c>
    </row>
    <row r="91" spans="8:11" ht="15.75">
      <c r="H91" t="s">
        <v>128</v>
      </c>
      <c r="J91">
        <f>SUM(J73:J90)</f>
        <v>114</v>
      </c>
      <c r="K91" s="32">
        <f>SUM(K73:K90)</f>
        <v>117</v>
      </c>
    </row>
    <row r="92" spans="8:11" ht="15.75">
      <c r="H92" t="s">
        <v>129</v>
      </c>
      <c r="K92">
        <f>(J91+K91)/(90-72)/2</f>
        <v>6.416666666666667</v>
      </c>
    </row>
  </sheetData>
  <sheetProtection/>
  <mergeCells count="2">
    <mergeCell ref="A1:J1"/>
    <mergeCell ref="A71:K71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68">
      <selection activeCell="H101" sqref="H101"/>
    </sheetView>
  </sheetViews>
  <sheetFormatPr defaultColWidth="8.875" defaultRowHeight="15.75"/>
  <sheetData>
    <row r="1" spans="1:10" ht="15.75" customHeight="1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1" ht="31.5">
      <c r="A2" s="3" t="s">
        <v>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11" t="s">
        <v>39</v>
      </c>
    </row>
    <row r="3" spans="1:12" ht="15.75">
      <c r="A3" s="1">
        <v>0.3965277777777778</v>
      </c>
      <c r="B3" s="2">
        <v>1</v>
      </c>
      <c r="C3" s="2">
        <v>1539</v>
      </c>
      <c r="D3" s="2">
        <v>2121</v>
      </c>
      <c r="E3" s="2">
        <v>1287</v>
      </c>
      <c r="F3" s="2">
        <v>337</v>
      </c>
      <c r="G3" s="2">
        <v>343</v>
      </c>
      <c r="H3" s="2">
        <v>3025</v>
      </c>
      <c r="I3" s="2">
        <v>1</v>
      </c>
      <c r="J3" s="2">
        <v>2</v>
      </c>
      <c r="L3" t="s">
        <v>41</v>
      </c>
    </row>
    <row r="4" spans="1:11" ht="15.75">
      <c r="A4" s="1">
        <v>0.40277777777777773</v>
      </c>
      <c r="B4" s="2">
        <v>2</v>
      </c>
      <c r="C4" s="2">
        <v>1225</v>
      </c>
      <c r="D4" s="2">
        <v>804</v>
      </c>
      <c r="E4" s="2">
        <v>2815</v>
      </c>
      <c r="F4" s="2">
        <v>3371</v>
      </c>
      <c r="G4" s="2">
        <v>2187</v>
      </c>
      <c r="H4" s="2">
        <v>3270</v>
      </c>
      <c r="I4" s="2">
        <v>3</v>
      </c>
      <c r="J4" s="2">
        <v>0</v>
      </c>
      <c r="K4" s="14">
        <f aca="true" t="shared" si="0" ref="K4:K65">A4-A3</f>
        <v>0.006249999999999922</v>
      </c>
    </row>
    <row r="5" spans="1:11" ht="15.75">
      <c r="A5" s="1">
        <v>0.4076388888888889</v>
      </c>
      <c r="B5" s="2">
        <v>3</v>
      </c>
      <c r="C5" s="2">
        <v>2974</v>
      </c>
      <c r="D5" s="2">
        <v>1026</v>
      </c>
      <c r="E5" s="2">
        <v>49</v>
      </c>
      <c r="F5" s="2">
        <v>1772</v>
      </c>
      <c r="G5" s="2">
        <v>1553</v>
      </c>
      <c r="H5" s="2">
        <v>1319</v>
      </c>
      <c r="I5" s="2">
        <v>3</v>
      </c>
      <c r="J5" s="2">
        <v>2</v>
      </c>
      <c r="K5" s="14">
        <f t="shared" si="0"/>
        <v>0.004861111111111149</v>
      </c>
    </row>
    <row r="6" spans="1:11" ht="15.75">
      <c r="A6" s="1">
        <v>0.4138888888888889</v>
      </c>
      <c r="B6" s="2">
        <v>4</v>
      </c>
      <c r="C6" s="2">
        <v>2430</v>
      </c>
      <c r="D6" s="2">
        <v>1379</v>
      </c>
      <c r="E6" s="2">
        <v>1293</v>
      </c>
      <c r="F6" s="2">
        <v>945</v>
      </c>
      <c r="G6" s="2">
        <v>1102</v>
      </c>
      <c r="H6" s="2">
        <v>1915</v>
      </c>
      <c r="I6" s="2">
        <v>2</v>
      </c>
      <c r="J6" s="2">
        <v>0</v>
      </c>
      <c r="K6" s="14">
        <f t="shared" si="0"/>
        <v>0.006250000000000033</v>
      </c>
    </row>
    <row r="7" spans="1:11" ht="15.75">
      <c r="A7" s="1">
        <v>0.4201388888888889</v>
      </c>
      <c r="B7" s="2">
        <v>5</v>
      </c>
      <c r="C7" s="2">
        <v>1398</v>
      </c>
      <c r="D7" s="2">
        <v>281</v>
      </c>
      <c r="E7" s="2">
        <v>538</v>
      </c>
      <c r="F7" s="2">
        <v>1261</v>
      </c>
      <c r="G7" s="2">
        <v>1959</v>
      </c>
      <c r="H7" s="2">
        <v>2751</v>
      </c>
      <c r="I7" s="2">
        <v>2</v>
      </c>
      <c r="J7" s="2">
        <v>3</v>
      </c>
      <c r="K7" s="14">
        <f t="shared" si="0"/>
        <v>0.006249999999999978</v>
      </c>
    </row>
    <row r="8" spans="1:11" ht="15.75">
      <c r="A8" s="1">
        <v>0.4263888888888889</v>
      </c>
      <c r="B8" s="2">
        <v>6</v>
      </c>
      <c r="C8" s="2">
        <v>342</v>
      </c>
      <c r="D8" s="2">
        <v>1758</v>
      </c>
      <c r="E8" s="2">
        <v>49</v>
      </c>
      <c r="F8" s="2">
        <v>1051</v>
      </c>
      <c r="G8" s="2">
        <v>1436</v>
      </c>
      <c r="H8" s="2">
        <v>1553</v>
      </c>
      <c r="I8" s="2">
        <v>1</v>
      </c>
      <c r="J8" s="2">
        <v>1</v>
      </c>
      <c r="K8" s="14">
        <f t="shared" si="0"/>
        <v>0.006249999999999978</v>
      </c>
    </row>
    <row r="9" spans="1:11" ht="15.75">
      <c r="A9" s="1">
        <v>0.43125</v>
      </c>
      <c r="B9" s="2">
        <v>7</v>
      </c>
      <c r="C9" s="2">
        <v>1539</v>
      </c>
      <c r="D9" s="2">
        <v>1102</v>
      </c>
      <c r="E9" s="2">
        <v>1398</v>
      </c>
      <c r="F9" s="2">
        <v>1772</v>
      </c>
      <c r="G9" s="2">
        <v>945</v>
      </c>
      <c r="H9" s="2">
        <v>1287</v>
      </c>
      <c r="I9" s="2">
        <v>3</v>
      </c>
      <c r="J9" s="2">
        <v>3</v>
      </c>
      <c r="K9" s="14">
        <f t="shared" si="0"/>
        <v>0.004861111111111149</v>
      </c>
    </row>
    <row r="10" spans="1:11" ht="15.75">
      <c r="A10" s="1">
        <v>0.4368055555555555</v>
      </c>
      <c r="B10" s="2">
        <v>8</v>
      </c>
      <c r="C10" s="2">
        <v>1379</v>
      </c>
      <c r="D10" s="2">
        <v>2815</v>
      </c>
      <c r="E10" s="2">
        <v>3371</v>
      </c>
      <c r="F10" s="2">
        <v>1026</v>
      </c>
      <c r="G10" s="2">
        <v>3025</v>
      </c>
      <c r="H10" s="2">
        <v>804</v>
      </c>
      <c r="I10" s="2">
        <v>5</v>
      </c>
      <c r="J10" s="2">
        <v>1</v>
      </c>
      <c r="K10" s="14">
        <f t="shared" si="0"/>
        <v>0.00555555555555548</v>
      </c>
    </row>
    <row r="11" spans="1:11" ht="15.75">
      <c r="A11" s="1">
        <v>0.44375</v>
      </c>
      <c r="B11" s="2">
        <v>9</v>
      </c>
      <c r="C11" s="2">
        <v>337</v>
      </c>
      <c r="D11" s="2">
        <v>538</v>
      </c>
      <c r="E11" s="2">
        <v>1293</v>
      </c>
      <c r="F11" s="2">
        <v>343</v>
      </c>
      <c r="G11" s="2">
        <v>1319</v>
      </c>
      <c r="H11" s="2">
        <v>2430</v>
      </c>
      <c r="I11" s="2">
        <v>2</v>
      </c>
      <c r="J11" s="2">
        <v>3</v>
      </c>
      <c r="K11" s="14">
        <f t="shared" si="0"/>
        <v>0.006944444444444475</v>
      </c>
    </row>
    <row r="12" spans="1:11" ht="15.75">
      <c r="A12" s="1">
        <v>0.4479166666666667</v>
      </c>
      <c r="B12" s="2">
        <v>10</v>
      </c>
      <c r="C12" s="2">
        <v>2121</v>
      </c>
      <c r="D12" s="2">
        <v>1959</v>
      </c>
      <c r="E12" s="2">
        <v>2974</v>
      </c>
      <c r="F12" s="2">
        <v>342</v>
      </c>
      <c r="G12" s="2">
        <v>1261</v>
      </c>
      <c r="H12" s="2">
        <v>3270</v>
      </c>
      <c r="I12" s="2">
        <v>2</v>
      </c>
      <c r="J12" s="2">
        <v>0</v>
      </c>
      <c r="K12" s="14">
        <f t="shared" si="0"/>
        <v>0.004166666666666707</v>
      </c>
    </row>
    <row r="13" spans="1:11" ht="15.75">
      <c r="A13" s="1">
        <v>0.45208333333333334</v>
      </c>
      <c r="B13" s="2">
        <v>11</v>
      </c>
      <c r="C13" s="2">
        <v>1915</v>
      </c>
      <c r="D13" s="2">
        <v>1436</v>
      </c>
      <c r="E13" s="2">
        <v>1758</v>
      </c>
      <c r="F13" s="2">
        <v>281</v>
      </c>
      <c r="G13" s="2">
        <v>2187</v>
      </c>
      <c r="H13" s="2">
        <v>1051</v>
      </c>
      <c r="I13" s="2">
        <v>2</v>
      </c>
      <c r="J13" s="2">
        <v>1</v>
      </c>
      <c r="K13" s="14">
        <f t="shared" si="0"/>
        <v>0.004166666666666652</v>
      </c>
    </row>
    <row r="14" spans="1:11" ht="15.75">
      <c r="A14" s="1">
        <v>0.4604166666666667</v>
      </c>
      <c r="B14" s="2">
        <v>12</v>
      </c>
      <c r="C14" s="2">
        <v>2751</v>
      </c>
      <c r="D14" s="2">
        <v>342</v>
      </c>
      <c r="E14" s="2">
        <v>1026</v>
      </c>
      <c r="F14" s="2">
        <v>1225</v>
      </c>
      <c r="G14" s="2">
        <v>1293</v>
      </c>
      <c r="H14" s="2">
        <v>1287</v>
      </c>
      <c r="I14" s="2">
        <v>0</v>
      </c>
      <c r="J14" s="2">
        <v>1</v>
      </c>
      <c r="K14" s="14">
        <f t="shared" si="0"/>
        <v>0.00833333333333336</v>
      </c>
    </row>
    <row r="15" spans="1:11" ht="15.75">
      <c r="A15" s="1">
        <v>0.46458333333333335</v>
      </c>
      <c r="B15" s="2">
        <v>13</v>
      </c>
      <c r="C15" s="2">
        <v>281</v>
      </c>
      <c r="D15" s="2">
        <v>1436</v>
      </c>
      <c r="E15" s="2">
        <v>343</v>
      </c>
      <c r="F15" s="2">
        <v>1398</v>
      </c>
      <c r="G15" s="2">
        <v>3025</v>
      </c>
      <c r="H15" s="2">
        <v>1319</v>
      </c>
      <c r="I15" s="2">
        <v>5</v>
      </c>
      <c r="J15" s="2">
        <v>3</v>
      </c>
      <c r="K15" s="14">
        <f t="shared" si="0"/>
        <v>0.004166666666666652</v>
      </c>
    </row>
    <row r="16" spans="1:11" ht="15.75">
      <c r="A16" s="1">
        <v>0.4694444444444445</v>
      </c>
      <c r="B16" s="2">
        <v>14</v>
      </c>
      <c r="C16" s="2">
        <v>49</v>
      </c>
      <c r="D16" s="2">
        <v>2430</v>
      </c>
      <c r="E16" s="2">
        <v>2187</v>
      </c>
      <c r="F16" s="2">
        <v>1915</v>
      </c>
      <c r="G16" s="2">
        <v>3270</v>
      </c>
      <c r="H16" s="2">
        <v>1959</v>
      </c>
      <c r="I16" s="2">
        <v>3</v>
      </c>
      <c r="J16" s="2">
        <v>0</v>
      </c>
      <c r="K16" s="14">
        <f t="shared" si="0"/>
        <v>0.004861111111111149</v>
      </c>
    </row>
    <row r="17" spans="1:11" ht="15.75">
      <c r="A17" s="1">
        <v>0.47430555555555554</v>
      </c>
      <c r="B17" s="2">
        <v>15</v>
      </c>
      <c r="C17" s="2">
        <v>1379</v>
      </c>
      <c r="D17" s="2">
        <v>1051</v>
      </c>
      <c r="E17" s="2">
        <v>337</v>
      </c>
      <c r="F17" s="2">
        <v>2974</v>
      </c>
      <c r="G17" s="2">
        <v>2815</v>
      </c>
      <c r="H17" s="2">
        <v>1539</v>
      </c>
      <c r="I17" s="2">
        <v>2</v>
      </c>
      <c r="J17" s="2">
        <v>1</v>
      </c>
      <c r="K17" s="14">
        <f t="shared" si="0"/>
        <v>0.004861111111111038</v>
      </c>
    </row>
    <row r="18" spans="1:11" ht="15.75">
      <c r="A18" s="1">
        <v>0.4784722222222222</v>
      </c>
      <c r="B18" s="2">
        <v>16</v>
      </c>
      <c r="C18" s="2">
        <v>1102</v>
      </c>
      <c r="D18" s="2">
        <v>1772</v>
      </c>
      <c r="E18" s="2">
        <v>2751</v>
      </c>
      <c r="F18" s="2">
        <v>945</v>
      </c>
      <c r="G18" s="2">
        <v>1553</v>
      </c>
      <c r="H18" s="2">
        <v>1261</v>
      </c>
      <c r="I18" s="2">
        <v>2</v>
      </c>
      <c r="J18" s="2">
        <v>1</v>
      </c>
      <c r="K18" s="14">
        <f t="shared" si="0"/>
        <v>0.004166666666666652</v>
      </c>
    </row>
    <row r="19" spans="1:12" ht="15.75">
      <c r="A19" s="1">
        <v>0.4861111111111111</v>
      </c>
      <c r="B19" s="2">
        <v>17</v>
      </c>
      <c r="C19" s="2">
        <v>804</v>
      </c>
      <c r="D19" s="2">
        <v>538</v>
      </c>
      <c r="E19" s="2">
        <v>3371</v>
      </c>
      <c r="F19" s="2">
        <v>1225</v>
      </c>
      <c r="G19" s="2">
        <v>1758</v>
      </c>
      <c r="H19" s="2">
        <v>2121</v>
      </c>
      <c r="I19" s="2">
        <v>1</v>
      </c>
      <c r="J19" s="2">
        <v>4</v>
      </c>
      <c r="K19" s="14">
        <f t="shared" si="0"/>
        <v>0.007638888888888917</v>
      </c>
      <c r="L19" s="14">
        <f>(SUM(K3:K19))/(19-2)</f>
        <v>0.005269607843137253</v>
      </c>
    </row>
    <row r="20" spans="1:12" ht="15.75">
      <c r="A20" s="1">
        <v>0.5493055555555556</v>
      </c>
      <c r="B20" s="2">
        <v>18</v>
      </c>
      <c r="C20" s="2">
        <v>1398</v>
      </c>
      <c r="D20" s="2">
        <v>1287</v>
      </c>
      <c r="E20" s="2">
        <v>2815</v>
      </c>
      <c r="F20" s="2">
        <v>342</v>
      </c>
      <c r="G20" s="2">
        <v>1293</v>
      </c>
      <c r="H20" s="2">
        <v>2187</v>
      </c>
      <c r="I20" s="2">
        <v>5</v>
      </c>
      <c r="J20" s="2">
        <v>0</v>
      </c>
      <c r="K20" s="14"/>
      <c r="L20" t="s">
        <v>46</v>
      </c>
    </row>
    <row r="21" spans="1:11" ht="15.75">
      <c r="A21" s="1">
        <v>0.5541666666666667</v>
      </c>
      <c r="B21" s="2">
        <v>19</v>
      </c>
      <c r="C21" s="2">
        <v>538</v>
      </c>
      <c r="D21" s="2">
        <v>3025</v>
      </c>
      <c r="E21" s="2">
        <v>2121</v>
      </c>
      <c r="F21" s="2">
        <v>2974</v>
      </c>
      <c r="G21" s="2">
        <v>1051</v>
      </c>
      <c r="H21" s="2">
        <v>1102</v>
      </c>
      <c r="I21" s="2">
        <v>4</v>
      </c>
      <c r="J21" s="2">
        <v>6</v>
      </c>
      <c r="K21" s="14">
        <f t="shared" si="0"/>
        <v>0.004861111111111094</v>
      </c>
    </row>
    <row r="22" spans="1:11" ht="15.75">
      <c r="A22" s="1">
        <v>0.5583333333333333</v>
      </c>
      <c r="B22" s="2">
        <v>20</v>
      </c>
      <c r="C22" s="2">
        <v>1319</v>
      </c>
      <c r="D22" s="2">
        <v>1915</v>
      </c>
      <c r="E22" s="2">
        <v>2751</v>
      </c>
      <c r="F22" s="2">
        <v>945</v>
      </c>
      <c r="G22" s="2">
        <v>1225</v>
      </c>
      <c r="H22" s="2">
        <v>3371</v>
      </c>
      <c r="I22" s="2">
        <v>4</v>
      </c>
      <c r="J22" s="2">
        <v>6</v>
      </c>
      <c r="K22" s="14">
        <f t="shared" si="0"/>
        <v>0.004166666666666652</v>
      </c>
    </row>
    <row r="23" spans="1:11" ht="15.75">
      <c r="A23" s="1">
        <v>0.5631944444444444</v>
      </c>
      <c r="B23" s="2">
        <v>21</v>
      </c>
      <c r="C23" s="2">
        <v>2430</v>
      </c>
      <c r="D23" s="2">
        <v>1758</v>
      </c>
      <c r="E23" s="2">
        <v>1261</v>
      </c>
      <c r="F23" s="2">
        <v>1026</v>
      </c>
      <c r="G23" s="2">
        <v>343</v>
      </c>
      <c r="H23" s="2">
        <v>1379</v>
      </c>
      <c r="I23" s="2">
        <v>5</v>
      </c>
      <c r="J23" s="2">
        <v>2</v>
      </c>
      <c r="K23" s="14">
        <f t="shared" si="0"/>
        <v>0.004861111111111094</v>
      </c>
    </row>
    <row r="24" spans="1:11" ht="15.75">
      <c r="A24" s="1">
        <v>0.5694444444444444</v>
      </c>
      <c r="B24" s="2">
        <v>22</v>
      </c>
      <c r="C24" s="2">
        <v>3270</v>
      </c>
      <c r="D24" s="2">
        <v>1553</v>
      </c>
      <c r="E24" s="2">
        <v>1539</v>
      </c>
      <c r="F24" s="2">
        <v>337</v>
      </c>
      <c r="G24" s="2">
        <v>1436</v>
      </c>
      <c r="H24" s="2">
        <v>49</v>
      </c>
      <c r="I24" s="2">
        <v>0</v>
      </c>
      <c r="J24" s="2">
        <v>2</v>
      </c>
      <c r="K24" s="14">
        <f t="shared" si="0"/>
        <v>0.006249999999999978</v>
      </c>
    </row>
    <row r="25" spans="1:11" ht="15.75">
      <c r="A25" s="1">
        <v>0.5756944444444444</v>
      </c>
      <c r="B25" s="2">
        <v>23</v>
      </c>
      <c r="C25" s="2">
        <v>281</v>
      </c>
      <c r="D25" s="2">
        <v>1959</v>
      </c>
      <c r="E25" s="2">
        <v>1319</v>
      </c>
      <c r="F25" s="2">
        <v>1772</v>
      </c>
      <c r="G25" s="2">
        <v>804</v>
      </c>
      <c r="H25" s="2">
        <v>1379</v>
      </c>
      <c r="I25" s="2">
        <v>3</v>
      </c>
      <c r="J25" s="2">
        <v>8</v>
      </c>
      <c r="K25" s="14">
        <f t="shared" si="0"/>
        <v>0.006249999999999978</v>
      </c>
    </row>
    <row r="26" spans="1:11" ht="15.75">
      <c r="A26" s="1">
        <v>0.5826388888888888</v>
      </c>
      <c r="B26" s="2">
        <v>24</v>
      </c>
      <c r="C26" s="2">
        <v>2430</v>
      </c>
      <c r="D26" s="2">
        <v>1026</v>
      </c>
      <c r="E26" s="2">
        <v>945</v>
      </c>
      <c r="F26" s="2">
        <v>2815</v>
      </c>
      <c r="G26" s="2">
        <v>2121</v>
      </c>
      <c r="H26" s="2">
        <v>2187</v>
      </c>
      <c r="I26" s="2">
        <v>1</v>
      </c>
      <c r="J26" s="2">
        <v>2</v>
      </c>
      <c r="K26" s="14">
        <f t="shared" si="0"/>
        <v>0.00694444444444442</v>
      </c>
    </row>
    <row r="27" spans="1:11" ht="15.75">
      <c r="A27" s="1">
        <v>0.5895833333333333</v>
      </c>
      <c r="B27" s="2">
        <v>25</v>
      </c>
      <c r="C27" s="2">
        <v>1225</v>
      </c>
      <c r="D27" s="2">
        <v>343</v>
      </c>
      <c r="E27" s="2">
        <v>1539</v>
      </c>
      <c r="F27" s="2">
        <v>1102</v>
      </c>
      <c r="G27" s="2">
        <v>281</v>
      </c>
      <c r="H27" s="2">
        <v>3270</v>
      </c>
      <c r="I27" s="2">
        <v>2</v>
      </c>
      <c r="J27" s="2">
        <v>5</v>
      </c>
      <c r="K27" s="14">
        <f t="shared" si="0"/>
        <v>0.006944444444444531</v>
      </c>
    </row>
    <row r="28" spans="1:11" ht="15.75">
      <c r="A28" s="1">
        <v>0.5951388888888889</v>
      </c>
      <c r="B28" s="2">
        <v>26</v>
      </c>
      <c r="C28" s="2">
        <v>1772</v>
      </c>
      <c r="D28" s="2">
        <v>1959</v>
      </c>
      <c r="E28" s="2">
        <v>1398</v>
      </c>
      <c r="F28" s="2">
        <v>342</v>
      </c>
      <c r="G28" s="2">
        <v>1436</v>
      </c>
      <c r="H28" s="2">
        <v>1287</v>
      </c>
      <c r="I28" s="2">
        <v>3</v>
      </c>
      <c r="J28" s="2">
        <v>1</v>
      </c>
      <c r="K28" s="14">
        <f t="shared" si="0"/>
        <v>0.005555555555555536</v>
      </c>
    </row>
    <row r="29" spans="1:11" ht="15.75">
      <c r="A29" s="1">
        <v>0.5986111111111111</v>
      </c>
      <c r="B29" s="2">
        <v>27</v>
      </c>
      <c r="C29" s="2">
        <v>1051</v>
      </c>
      <c r="D29" s="2">
        <v>3371</v>
      </c>
      <c r="E29" s="2">
        <v>49</v>
      </c>
      <c r="F29" s="2">
        <v>337</v>
      </c>
      <c r="G29" s="2">
        <v>2974</v>
      </c>
      <c r="H29" s="2">
        <v>2751</v>
      </c>
      <c r="I29" s="2">
        <v>0</v>
      </c>
      <c r="J29" s="2">
        <v>3</v>
      </c>
      <c r="K29" s="14">
        <f t="shared" si="0"/>
        <v>0.00347222222222221</v>
      </c>
    </row>
    <row r="30" spans="1:11" ht="15.75">
      <c r="A30" s="1">
        <v>0.6055555555555555</v>
      </c>
      <c r="B30" s="2">
        <v>28</v>
      </c>
      <c r="C30" s="2">
        <v>1758</v>
      </c>
      <c r="D30" s="2">
        <v>3025</v>
      </c>
      <c r="E30" s="2">
        <v>1553</v>
      </c>
      <c r="F30" s="2">
        <v>1293</v>
      </c>
      <c r="G30" s="2">
        <v>804</v>
      </c>
      <c r="H30" s="2">
        <v>1915</v>
      </c>
      <c r="I30" s="2">
        <v>6</v>
      </c>
      <c r="J30" s="2">
        <v>0</v>
      </c>
      <c r="K30" s="14">
        <f t="shared" si="0"/>
        <v>0.00694444444444442</v>
      </c>
    </row>
    <row r="31" spans="1:11" ht="15.75">
      <c r="A31" s="1">
        <v>0.6097222222222222</v>
      </c>
      <c r="B31" s="2">
        <v>29</v>
      </c>
      <c r="C31" s="2">
        <v>1261</v>
      </c>
      <c r="D31" s="2">
        <v>1539</v>
      </c>
      <c r="E31" s="2">
        <v>1436</v>
      </c>
      <c r="F31" s="2">
        <v>538</v>
      </c>
      <c r="G31" s="2">
        <v>2430</v>
      </c>
      <c r="H31" s="2">
        <v>342</v>
      </c>
      <c r="I31" s="2">
        <v>0</v>
      </c>
      <c r="J31" s="2">
        <v>2</v>
      </c>
      <c r="K31" s="14">
        <f t="shared" si="0"/>
        <v>0.004166666666666652</v>
      </c>
    </row>
    <row r="32" spans="1:11" ht="15.75">
      <c r="A32" s="1">
        <v>0.6173611111111111</v>
      </c>
      <c r="B32" s="2">
        <v>30</v>
      </c>
      <c r="C32" s="2">
        <v>3025</v>
      </c>
      <c r="D32" s="2">
        <v>945</v>
      </c>
      <c r="E32" s="2">
        <v>2974</v>
      </c>
      <c r="F32" s="2">
        <v>3371</v>
      </c>
      <c r="G32" s="2">
        <v>1758</v>
      </c>
      <c r="H32" s="2">
        <v>1959</v>
      </c>
      <c r="I32" s="2">
        <v>4</v>
      </c>
      <c r="J32" s="2">
        <v>1</v>
      </c>
      <c r="K32" s="14">
        <f t="shared" si="0"/>
        <v>0.007638888888888973</v>
      </c>
    </row>
    <row r="33" spans="1:11" ht="15.75">
      <c r="A33" s="1">
        <v>0.6215277777777778</v>
      </c>
      <c r="B33" s="2">
        <v>31</v>
      </c>
      <c r="C33" s="2">
        <v>804</v>
      </c>
      <c r="D33" s="2">
        <v>2751</v>
      </c>
      <c r="E33" s="2">
        <v>1051</v>
      </c>
      <c r="F33" s="2">
        <v>337</v>
      </c>
      <c r="G33" s="2">
        <v>3270</v>
      </c>
      <c r="H33" s="2">
        <v>1398</v>
      </c>
      <c r="I33" s="2">
        <v>3</v>
      </c>
      <c r="J33" s="2">
        <v>8</v>
      </c>
      <c r="K33" s="14">
        <f t="shared" si="0"/>
        <v>0.004166666666666652</v>
      </c>
    </row>
    <row r="34" spans="1:11" ht="15.75">
      <c r="A34" s="1">
        <v>0.6277777777777778</v>
      </c>
      <c r="B34" s="2">
        <v>32</v>
      </c>
      <c r="C34" s="2">
        <v>1261</v>
      </c>
      <c r="D34" s="2">
        <v>1293</v>
      </c>
      <c r="E34" s="2">
        <v>2815</v>
      </c>
      <c r="F34" s="2">
        <v>2121</v>
      </c>
      <c r="G34" s="2">
        <v>49</v>
      </c>
      <c r="H34" s="2">
        <v>1772</v>
      </c>
      <c r="I34" s="2">
        <v>8</v>
      </c>
      <c r="J34" s="2">
        <v>5</v>
      </c>
      <c r="K34" s="14">
        <f t="shared" si="0"/>
        <v>0.006249999999999978</v>
      </c>
    </row>
    <row r="35" spans="1:11" ht="15.75">
      <c r="A35" s="1">
        <v>0.6368055555555555</v>
      </c>
      <c r="B35" s="2">
        <v>33</v>
      </c>
      <c r="C35" s="2">
        <v>343</v>
      </c>
      <c r="D35" s="2">
        <v>1287</v>
      </c>
      <c r="E35" s="2">
        <v>2187</v>
      </c>
      <c r="F35" s="2">
        <v>538</v>
      </c>
      <c r="G35" s="2">
        <v>1553</v>
      </c>
      <c r="H35" s="2">
        <v>1379</v>
      </c>
      <c r="I35" s="2">
        <v>6</v>
      </c>
      <c r="J35" s="2">
        <v>0</v>
      </c>
      <c r="K35" s="14">
        <f t="shared" si="0"/>
        <v>0.009027777777777746</v>
      </c>
    </row>
    <row r="36" spans="1:11" ht="15.75">
      <c r="A36" s="1">
        <v>0.6416666666666667</v>
      </c>
      <c r="B36" s="2">
        <v>34</v>
      </c>
      <c r="C36" s="2">
        <v>1225</v>
      </c>
      <c r="D36" s="2">
        <v>1915</v>
      </c>
      <c r="E36" s="2">
        <v>281</v>
      </c>
      <c r="F36" s="2">
        <v>1026</v>
      </c>
      <c r="G36" s="2">
        <v>1319</v>
      </c>
      <c r="H36" s="2">
        <v>1102</v>
      </c>
      <c r="I36" s="2">
        <v>3</v>
      </c>
      <c r="J36" s="2">
        <v>0</v>
      </c>
      <c r="K36" s="14">
        <f t="shared" si="0"/>
        <v>0.004861111111111205</v>
      </c>
    </row>
    <row r="37" spans="1:11" ht="15.75">
      <c r="A37" s="1">
        <v>0.6486111111111111</v>
      </c>
      <c r="B37" s="2">
        <v>35</v>
      </c>
      <c r="C37" s="2">
        <v>2187</v>
      </c>
      <c r="D37" s="2">
        <v>1959</v>
      </c>
      <c r="E37" s="2">
        <v>3025</v>
      </c>
      <c r="F37" s="2">
        <v>1293</v>
      </c>
      <c r="G37" s="2">
        <v>2751</v>
      </c>
      <c r="H37" s="2">
        <v>343</v>
      </c>
      <c r="I37" s="2">
        <v>0</v>
      </c>
      <c r="J37" s="2">
        <v>2</v>
      </c>
      <c r="K37" s="14">
        <f t="shared" si="0"/>
        <v>0.00694444444444442</v>
      </c>
    </row>
    <row r="38" spans="1:11" ht="15.75">
      <c r="A38" s="1">
        <v>0.6555555555555556</v>
      </c>
      <c r="B38" s="2">
        <v>36</v>
      </c>
      <c r="C38" s="2">
        <v>1772</v>
      </c>
      <c r="D38" s="2">
        <v>337</v>
      </c>
      <c r="E38" s="2">
        <v>1026</v>
      </c>
      <c r="F38" s="2">
        <v>1758</v>
      </c>
      <c r="G38" s="2">
        <v>2815</v>
      </c>
      <c r="H38" s="2">
        <v>538</v>
      </c>
      <c r="I38" s="2">
        <v>3</v>
      </c>
      <c r="J38" s="2">
        <v>3</v>
      </c>
      <c r="K38" s="14">
        <f t="shared" si="0"/>
        <v>0.00694444444444442</v>
      </c>
    </row>
    <row r="39" spans="1:11" ht="15.75">
      <c r="A39" s="1">
        <v>0.6604166666666667</v>
      </c>
      <c r="B39" s="2">
        <v>37</v>
      </c>
      <c r="C39" s="2">
        <v>3371</v>
      </c>
      <c r="D39" s="2">
        <v>342</v>
      </c>
      <c r="E39" s="2">
        <v>1102</v>
      </c>
      <c r="F39" s="2">
        <v>49</v>
      </c>
      <c r="G39" s="2">
        <v>1379</v>
      </c>
      <c r="H39" s="2">
        <v>1398</v>
      </c>
      <c r="I39" s="2">
        <v>1</v>
      </c>
      <c r="J39" s="2">
        <v>7</v>
      </c>
      <c r="K39" s="14">
        <f t="shared" si="0"/>
        <v>0.004861111111111094</v>
      </c>
    </row>
    <row r="40" spans="1:11" ht="15.75">
      <c r="A40" s="1">
        <v>0.6645833333333333</v>
      </c>
      <c r="B40" s="2">
        <v>38</v>
      </c>
      <c r="C40" s="2">
        <v>2121</v>
      </c>
      <c r="D40" s="2">
        <v>3270</v>
      </c>
      <c r="E40" s="2">
        <v>2430</v>
      </c>
      <c r="F40" s="2">
        <v>1287</v>
      </c>
      <c r="G40" s="2">
        <v>1553</v>
      </c>
      <c r="H40" s="2">
        <v>281</v>
      </c>
      <c r="I40" s="2">
        <v>1</v>
      </c>
      <c r="J40" s="2">
        <v>3</v>
      </c>
      <c r="K40" s="14">
        <f t="shared" si="0"/>
        <v>0.004166666666666652</v>
      </c>
    </row>
    <row r="41" spans="1:11" ht="15.75">
      <c r="A41" s="1">
        <v>0.66875</v>
      </c>
      <c r="B41" s="2">
        <v>39</v>
      </c>
      <c r="C41" s="2">
        <v>1261</v>
      </c>
      <c r="D41" s="2">
        <v>1915</v>
      </c>
      <c r="E41" s="2">
        <v>1051</v>
      </c>
      <c r="F41" s="2">
        <v>804</v>
      </c>
      <c r="G41" s="2">
        <v>1539</v>
      </c>
      <c r="H41" s="2">
        <v>945</v>
      </c>
      <c r="I41" s="2">
        <v>5</v>
      </c>
      <c r="J41" s="2">
        <v>2</v>
      </c>
      <c r="K41" s="14">
        <f t="shared" si="0"/>
        <v>0.004166666666666652</v>
      </c>
    </row>
    <row r="42" spans="1:11" ht="15.75">
      <c r="A42" s="1">
        <v>0.6743055555555556</v>
      </c>
      <c r="B42" s="2">
        <v>40</v>
      </c>
      <c r="C42" s="2">
        <v>1319</v>
      </c>
      <c r="D42" s="2">
        <v>1436</v>
      </c>
      <c r="E42" s="2">
        <v>1293</v>
      </c>
      <c r="F42" s="2">
        <v>1225</v>
      </c>
      <c r="G42" s="2">
        <v>2974</v>
      </c>
      <c r="H42" s="2">
        <v>538</v>
      </c>
      <c r="I42" s="2">
        <v>1</v>
      </c>
      <c r="J42" s="2">
        <v>4</v>
      </c>
      <c r="K42" s="14">
        <f t="shared" si="0"/>
        <v>0.005555555555555647</v>
      </c>
    </row>
    <row r="43" spans="1:11" ht="15.75">
      <c r="A43" s="1">
        <v>0.6784722222222223</v>
      </c>
      <c r="B43" s="2">
        <v>41</v>
      </c>
      <c r="C43" s="2">
        <v>1915</v>
      </c>
      <c r="D43" s="2">
        <v>1772</v>
      </c>
      <c r="E43" s="2">
        <v>342</v>
      </c>
      <c r="F43" s="2">
        <v>337</v>
      </c>
      <c r="G43" s="2">
        <v>804</v>
      </c>
      <c r="H43" s="2">
        <v>2187</v>
      </c>
      <c r="I43" s="2">
        <v>3</v>
      </c>
      <c r="J43" s="2">
        <v>5</v>
      </c>
      <c r="K43" s="14">
        <f t="shared" si="0"/>
        <v>0.004166666666666652</v>
      </c>
    </row>
    <row r="44" spans="1:11" ht="15.75">
      <c r="A44" s="1">
        <v>0.6840277777777778</v>
      </c>
      <c r="B44" s="2">
        <v>42</v>
      </c>
      <c r="C44" s="2">
        <v>1553</v>
      </c>
      <c r="D44" s="2">
        <v>2974</v>
      </c>
      <c r="E44" s="2">
        <v>2430</v>
      </c>
      <c r="F44" s="2">
        <v>343</v>
      </c>
      <c r="G44" s="2">
        <v>1398</v>
      </c>
      <c r="H44" s="2">
        <v>1051</v>
      </c>
      <c r="I44" s="2">
        <v>1</v>
      </c>
      <c r="J44" s="2">
        <v>2</v>
      </c>
      <c r="K44" s="14">
        <f t="shared" si="0"/>
        <v>0.005555555555555536</v>
      </c>
    </row>
    <row r="45" spans="1:11" ht="15.75">
      <c r="A45" s="1">
        <v>0.6909722222222222</v>
      </c>
      <c r="B45" s="2">
        <v>43</v>
      </c>
      <c r="C45" s="2">
        <v>1379</v>
      </c>
      <c r="D45" s="2">
        <v>1959</v>
      </c>
      <c r="E45" s="2">
        <v>945</v>
      </c>
      <c r="F45" s="2">
        <v>1225</v>
      </c>
      <c r="G45" s="2">
        <v>1436</v>
      </c>
      <c r="H45" s="2">
        <v>1026</v>
      </c>
      <c r="I45" s="2">
        <v>5</v>
      </c>
      <c r="J45" s="2">
        <v>1</v>
      </c>
      <c r="K45" s="14">
        <f t="shared" si="0"/>
        <v>0.00694444444444442</v>
      </c>
    </row>
    <row r="46" spans="1:11" ht="15.75">
      <c r="A46" s="1">
        <v>0.6972222222222223</v>
      </c>
      <c r="B46" s="2">
        <v>44</v>
      </c>
      <c r="C46" s="2">
        <v>2815</v>
      </c>
      <c r="D46" s="2">
        <v>49</v>
      </c>
      <c r="E46" s="2">
        <v>3270</v>
      </c>
      <c r="F46" s="2">
        <v>1319</v>
      </c>
      <c r="G46" s="2">
        <v>1758</v>
      </c>
      <c r="H46" s="2">
        <v>1287</v>
      </c>
      <c r="I46" s="2">
        <v>6</v>
      </c>
      <c r="J46" s="2">
        <v>5</v>
      </c>
      <c r="K46" s="14">
        <f t="shared" si="0"/>
        <v>0.006250000000000089</v>
      </c>
    </row>
    <row r="47" spans="1:12" ht="15.75">
      <c r="A47" s="1">
        <v>0.7013888888888888</v>
      </c>
      <c r="B47" s="2">
        <v>45</v>
      </c>
      <c r="C47" s="2">
        <v>281</v>
      </c>
      <c r="D47" s="2">
        <v>1261</v>
      </c>
      <c r="E47" s="2">
        <v>2121</v>
      </c>
      <c r="F47" s="2">
        <v>1539</v>
      </c>
      <c r="G47" s="2">
        <v>3371</v>
      </c>
      <c r="H47" s="2">
        <v>3025</v>
      </c>
      <c r="I47" s="2">
        <v>4</v>
      </c>
      <c r="J47" s="2">
        <v>1</v>
      </c>
      <c r="K47" s="14">
        <f t="shared" si="0"/>
        <v>0.004166666666666541</v>
      </c>
      <c r="L47" s="14">
        <f>(SUM(K21:K47))/(47-20)</f>
        <v>0.005632716049382713</v>
      </c>
    </row>
    <row r="48" spans="1:10" ht="15.75">
      <c r="A48" s="1">
        <v>0.3861111111111111</v>
      </c>
      <c r="B48" s="2">
        <v>46</v>
      </c>
      <c r="C48" s="2">
        <v>1102</v>
      </c>
      <c r="D48" s="2">
        <v>343</v>
      </c>
      <c r="E48" s="2">
        <v>804</v>
      </c>
      <c r="F48" s="2">
        <v>2751</v>
      </c>
      <c r="G48" s="2">
        <v>2815</v>
      </c>
      <c r="H48" s="2">
        <v>1436</v>
      </c>
      <c r="I48" s="2">
        <v>6</v>
      </c>
      <c r="J48" s="2">
        <v>2</v>
      </c>
    </row>
    <row r="49" spans="1:11" ht="15.75">
      <c r="A49" s="1">
        <v>0.3902777777777778</v>
      </c>
      <c r="B49" s="2">
        <v>47</v>
      </c>
      <c r="C49" s="2">
        <v>337</v>
      </c>
      <c r="D49" s="2">
        <v>1319</v>
      </c>
      <c r="E49" s="2">
        <v>945</v>
      </c>
      <c r="F49" s="2">
        <v>2121</v>
      </c>
      <c r="G49" s="2">
        <v>1398</v>
      </c>
      <c r="H49" s="2">
        <v>342</v>
      </c>
      <c r="I49" s="2">
        <v>4</v>
      </c>
      <c r="J49" s="2">
        <v>1</v>
      </c>
      <c r="K49" s="14">
        <f t="shared" si="0"/>
        <v>0.004166666666666652</v>
      </c>
    </row>
    <row r="50" spans="1:11" ht="15.75">
      <c r="A50" s="1">
        <v>0.3951388888888889</v>
      </c>
      <c r="B50" s="2">
        <v>48</v>
      </c>
      <c r="C50" s="2">
        <v>2974</v>
      </c>
      <c r="D50" s="2">
        <v>1758</v>
      </c>
      <c r="E50" s="2">
        <v>281</v>
      </c>
      <c r="F50" s="2">
        <v>2751</v>
      </c>
      <c r="G50" s="2">
        <v>2430</v>
      </c>
      <c r="H50" s="2">
        <v>1539</v>
      </c>
      <c r="I50" s="2">
        <v>6</v>
      </c>
      <c r="J50" s="2">
        <v>2</v>
      </c>
      <c r="K50" s="14">
        <f t="shared" si="0"/>
        <v>0.004861111111111094</v>
      </c>
    </row>
    <row r="51" spans="1:11" ht="15.75">
      <c r="A51" s="1">
        <v>0.40138888888888885</v>
      </c>
      <c r="B51" s="2">
        <v>49</v>
      </c>
      <c r="C51" s="2">
        <v>3270</v>
      </c>
      <c r="D51" s="2">
        <v>1026</v>
      </c>
      <c r="E51" s="2">
        <v>1051</v>
      </c>
      <c r="F51" s="2">
        <v>1772</v>
      </c>
      <c r="G51" s="2">
        <v>1293</v>
      </c>
      <c r="H51" s="2">
        <v>3025</v>
      </c>
      <c r="I51" s="2">
        <v>1</v>
      </c>
      <c r="J51" s="2">
        <v>6</v>
      </c>
      <c r="K51" s="14">
        <f t="shared" si="0"/>
        <v>0.006249999999999978</v>
      </c>
    </row>
    <row r="52" spans="1:11" ht="15.75">
      <c r="A52" s="1">
        <v>0.4055555555555555</v>
      </c>
      <c r="B52" s="2">
        <v>50</v>
      </c>
      <c r="C52" s="2">
        <v>1225</v>
      </c>
      <c r="D52" s="2">
        <v>1379</v>
      </c>
      <c r="E52" s="2">
        <v>2187</v>
      </c>
      <c r="F52" s="2">
        <v>1287</v>
      </c>
      <c r="G52" s="2">
        <v>49</v>
      </c>
      <c r="H52" s="2">
        <v>1261</v>
      </c>
      <c r="I52" s="2">
        <v>6</v>
      </c>
      <c r="J52" s="2">
        <v>3</v>
      </c>
      <c r="K52" s="14">
        <f t="shared" si="0"/>
        <v>0.004166666666666652</v>
      </c>
    </row>
    <row r="53" spans="1:11" ht="15.75">
      <c r="A53" s="1">
        <v>0.41041666666666665</v>
      </c>
      <c r="B53" s="2">
        <v>51</v>
      </c>
      <c r="C53" s="2">
        <v>3371</v>
      </c>
      <c r="D53" s="2">
        <v>1553</v>
      </c>
      <c r="E53" s="2">
        <v>1915</v>
      </c>
      <c r="F53" s="2">
        <v>538</v>
      </c>
      <c r="G53" s="2">
        <v>1959</v>
      </c>
      <c r="H53" s="2">
        <v>1102</v>
      </c>
      <c r="I53" s="2">
        <v>0</v>
      </c>
      <c r="J53" s="2">
        <v>1</v>
      </c>
      <c r="K53" s="14">
        <f t="shared" si="0"/>
        <v>0.004861111111111149</v>
      </c>
    </row>
    <row r="54" spans="1:11" ht="15.75">
      <c r="A54" s="1">
        <v>0.4166666666666667</v>
      </c>
      <c r="B54" s="2">
        <v>52</v>
      </c>
      <c r="C54" s="2">
        <v>1398</v>
      </c>
      <c r="D54" s="2">
        <v>2974</v>
      </c>
      <c r="E54" s="2">
        <v>1436</v>
      </c>
      <c r="F54" s="2">
        <v>281</v>
      </c>
      <c r="G54" s="2">
        <v>1026</v>
      </c>
      <c r="H54" s="2">
        <v>2815</v>
      </c>
      <c r="I54" s="2">
        <v>2</v>
      </c>
      <c r="J54" s="2">
        <v>6</v>
      </c>
      <c r="K54" s="14">
        <f t="shared" si="0"/>
        <v>0.006250000000000033</v>
      </c>
    </row>
    <row r="55" spans="1:11" ht="15.75">
      <c r="A55" s="1">
        <v>0.42083333333333334</v>
      </c>
      <c r="B55" s="2">
        <v>53</v>
      </c>
      <c r="C55" s="2">
        <v>1959</v>
      </c>
      <c r="D55" s="2">
        <v>337</v>
      </c>
      <c r="E55" s="2">
        <v>1287</v>
      </c>
      <c r="F55" s="2">
        <v>1758</v>
      </c>
      <c r="G55" s="2">
        <v>1293</v>
      </c>
      <c r="H55" s="2">
        <v>945</v>
      </c>
      <c r="I55" s="2">
        <v>6</v>
      </c>
      <c r="J55" s="2">
        <v>0</v>
      </c>
      <c r="K55" s="14">
        <f t="shared" si="0"/>
        <v>0.004166666666666652</v>
      </c>
    </row>
    <row r="56" spans="1:11" ht="15.75">
      <c r="A56" s="1">
        <v>0.4291666666666667</v>
      </c>
      <c r="B56" s="2">
        <v>54</v>
      </c>
      <c r="C56" s="2">
        <v>3371</v>
      </c>
      <c r="D56" s="2">
        <v>1772</v>
      </c>
      <c r="E56" s="2">
        <v>343</v>
      </c>
      <c r="F56" s="2">
        <v>342</v>
      </c>
      <c r="G56" s="2">
        <v>1553</v>
      </c>
      <c r="H56" s="2">
        <v>1225</v>
      </c>
      <c r="I56" s="2">
        <v>8</v>
      </c>
      <c r="J56" s="2">
        <v>0</v>
      </c>
      <c r="K56" s="14">
        <f t="shared" si="0"/>
        <v>0.00833333333333336</v>
      </c>
    </row>
    <row r="57" spans="1:11" ht="15.75">
      <c r="A57" s="1">
        <v>0.43472222222222223</v>
      </c>
      <c r="B57" s="2">
        <v>55</v>
      </c>
      <c r="C57" s="2">
        <v>804</v>
      </c>
      <c r="D57" s="2">
        <v>49</v>
      </c>
      <c r="E57" s="2">
        <v>1319</v>
      </c>
      <c r="F57" s="2">
        <v>3025</v>
      </c>
      <c r="G57" s="2">
        <v>2430</v>
      </c>
      <c r="H57" s="2">
        <v>1102</v>
      </c>
      <c r="I57" s="2">
        <v>2</v>
      </c>
      <c r="J57" s="2">
        <v>2</v>
      </c>
      <c r="K57" s="14">
        <f t="shared" si="0"/>
        <v>0.005555555555555536</v>
      </c>
    </row>
    <row r="58" spans="1:11" ht="15.75">
      <c r="A58" s="1">
        <v>0.4694444444444445</v>
      </c>
      <c r="B58" s="2">
        <v>56</v>
      </c>
      <c r="C58" s="2">
        <v>2751</v>
      </c>
      <c r="D58" s="2">
        <v>538</v>
      </c>
      <c r="E58" s="2">
        <v>3270</v>
      </c>
      <c r="F58" s="2">
        <v>1379</v>
      </c>
      <c r="G58" s="2">
        <v>2121</v>
      </c>
      <c r="H58" s="2">
        <v>1915</v>
      </c>
      <c r="I58" s="2">
        <v>7</v>
      </c>
      <c r="J58" s="2">
        <v>3</v>
      </c>
      <c r="K58" s="14">
        <f t="shared" si="0"/>
        <v>0.034722222222222265</v>
      </c>
    </row>
    <row r="59" spans="1:11" ht="15.75">
      <c r="A59" s="1">
        <v>0.4756944444444444</v>
      </c>
      <c r="B59" s="2">
        <v>57</v>
      </c>
      <c r="C59" s="2">
        <v>2187</v>
      </c>
      <c r="D59" s="2">
        <v>1261</v>
      </c>
      <c r="E59" s="2">
        <v>1102</v>
      </c>
      <c r="F59" s="2">
        <v>1539</v>
      </c>
      <c r="G59" s="2">
        <v>1051</v>
      </c>
      <c r="H59" s="2">
        <v>1319</v>
      </c>
      <c r="I59" s="2">
        <v>5</v>
      </c>
      <c r="J59" s="2">
        <v>4</v>
      </c>
      <c r="K59" s="14">
        <f t="shared" si="0"/>
        <v>0.006249999999999922</v>
      </c>
    </row>
    <row r="60" spans="1:11" ht="15.75">
      <c r="A60" s="1">
        <v>0.48055555555555557</v>
      </c>
      <c r="B60" s="2">
        <v>58</v>
      </c>
      <c r="C60" s="2">
        <v>1287</v>
      </c>
      <c r="D60" s="2">
        <v>3270</v>
      </c>
      <c r="E60" s="2">
        <v>804</v>
      </c>
      <c r="F60" s="2">
        <v>343</v>
      </c>
      <c r="G60" s="2">
        <v>2974</v>
      </c>
      <c r="H60" s="2">
        <v>1915</v>
      </c>
      <c r="I60" s="2">
        <v>6</v>
      </c>
      <c r="J60" s="2">
        <v>6</v>
      </c>
      <c r="K60" s="14">
        <f t="shared" si="0"/>
        <v>0.004861111111111149</v>
      </c>
    </row>
    <row r="61" spans="1:11" ht="15.75">
      <c r="A61" s="1">
        <v>0.4861111111111111</v>
      </c>
      <c r="B61" s="2">
        <v>59</v>
      </c>
      <c r="C61" s="2">
        <v>1553</v>
      </c>
      <c r="D61" s="2">
        <v>1398</v>
      </c>
      <c r="E61" s="2">
        <v>1293</v>
      </c>
      <c r="F61" s="2">
        <v>1379</v>
      </c>
      <c r="G61" s="2">
        <v>1539</v>
      </c>
      <c r="H61" s="2">
        <v>1758</v>
      </c>
      <c r="I61" s="2">
        <v>0</v>
      </c>
      <c r="J61" s="2">
        <v>3</v>
      </c>
      <c r="K61" s="14">
        <f t="shared" si="0"/>
        <v>0.005555555555555536</v>
      </c>
    </row>
    <row r="62" spans="1:11" ht="15.75">
      <c r="A62" s="1">
        <v>0.4895833333333333</v>
      </c>
      <c r="B62" s="2">
        <v>60</v>
      </c>
      <c r="C62" s="2">
        <v>281</v>
      </c>
      <c r="D62" s="2">
        <v>337</v>
      </c>
      <c r="E62" s="2">
        <v>342</v>
      </c>
      <c r="F62" s="2">
        <v>1026</v>
      </c>
      <c r="G62" s="2">
        <v>538</v>
      </c>
      <c r="H62" s="2">
        <v>1261</v>
      </c>
      <c r="I62" s="2">
        <v>7</v>
      </c>
      <c r="J62" s="2">
        <v>3</v>
      </c>
      <c r="K62" s="14">
        <f t="shared" si="0"/>
        <v>0.00347222222222221</v>
      </c>
    </row>
    <row r="63" spans="1:11" ht="15.75">
      <c r="A63" s="1">
        <v>0.49375</v>
      </c>
      <c r="B63" s="2">
        <v>61</v>
      </c>
      <c r="C63" s="2">
        <v>1051</v>
      </c>
      <c r="D63" s="2">
        <v>2815</v>
      </c>
      <c r="E63" s="2">
        <v>3025</v>
      </c>
      <c r="F63" s="2">
        <v>49</v>
      </c>
      <c r="G63" s="2">
        <v>1959</v>
      </c>
      <c r="H63" s="2">
        <v>1225</v>
      </c>
      <c r="I63" s="2">
        <v>5</v>
      </c>
      <c r="J63" s="2">
        <v>6</v>
      </c>
      <c r="K63" s="14">
        <f t="shared" si="0"/>
        <v>0.004166666666666707</v>
      </c>
    </row>
    <row r="64" spans="1:11" ht="15.75">
      <c r="A64" s="1">
        <v>0.4979166666666666</v>
      </c>
      <c r="B64" s="2">
        <v>62</v>
      </c>
      <c r="C64" s="2">
        <v>2430</v>
      </c>
      <c r="D64" s="2">
        <v>1436</v>
      </c>
      <c r="E64" s="2">
        <v>1772</v>
      </c>
      <c r="F64" s="2">
        <v>3371</v>
      </c>
      <c r="G64" s="2">
        <v>2751</v>
      </c>
      <c r="H64" s="2">
        <v>2121</v>
      </c>
      <c r="I64" s="2">
        <v>2</v>
      </c>
      <c r="J64" s="2">
        <v>3</v>
      </c>
      <c r="K64" s="14">
        <f t="shared" si="0"/>
        <v>0.004166666666666596</v>
      </c>
    </row>
    <row r="65" spans="1:12" ht="15.75">
      <c r="A65" s="1">
        <v>0.5069444444444444</v>
      </c>
      <c r="B65" s="2">
        <v>63</v>
      </c>
      <c r="C65" s="2">
        <v>945</v>
      </c>
      <c r="D65" s="2">
        <v>281</v>
      </c>
      <c r="E65" s="2">
        <v>49</v>
      </c>
      <c r="F65" s="2">
        <v>2187</v>
      </c>
      <c r="G65" s="2">
        <v>1398</v>
      </c>
      <c r="H65" s="2">
        <v>1915</v>
      </c>
      <c r="I65" s="2">
        <v>8</v>
      </c>
      <c r="J65" s="2">
        <v>1</v>
      </c>
      <c r="K65" s="14">
        <f t="shared" si="0"/>
        <v>0.009027777777777801</v>
      </c>
      <c r="L65" s="14">
        <f>(SUM(K49:K65))/(65-48)</f>
        <v>0.007107843137254899</v>
      </c>
    </row>
    <row r="66" spans="1:12" ht="15.75">
      <c r="A66" s="1"/>
      <c r="B66" s="2"/>
      <c r="C66" s="2"/>
      <c r="D66" s="2"/>
      <c r="E66" s="2"/>
      <c r="F66" s="2"/>
      <c r="G66" t="s">
        <v>128</v>
      </c>
      <c r="I66">
        <f>SUM(I3:I65)</f>
        <v>207</v>
      </c>
      <c r="J66">
        <f>SUM(J3:J65)</f>
        <v>164</v>
      </c>
      <c r="K66" s="14"/>
      <c r="L66" s="14">
        <f>(SUM(K3:K65))/(65-2-3)</f>
        <v>0.006041666666666664</v>
      </c>
    </row>
    <row r="67" spans="1:10" ht="15.75">
      <c r="A67" s="5"/>
      <c r="G67" t="s">
        <v>129</v>
      </c>
      <c r="J67">
        <f>(I66+J66)/(65-2)/2</f>
        <v>2.9444444444444446</v>
      </c>
    </row>
    <row r="68" spans="1:11" ht="15.75" customHeight="1">
      <c r="A68" s="117" t="s">
        <v>3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</row>
    <row r="69" spans="1:11" ht="31.5">
      <c r="A69" s="3" t="s">
        <v>4</v>
      </c>
      <c r="B69" s="3" t="s">
        <v>5</v>
      </c>
      <c r="C69" s="3" t="s">
        <v>6</v>
      </c>
      <c r="D69" s="3" t="s">
        <v>7</v>
      </c>
      <c r="E69" s="3" t="s">
        <v>8</v>
      </c>
      <c r="F69" s="3" t="s">
        <v>9</v>
      </c>
      <c r="G69" s="3" t="s">
        <v>10</v>
      </c>
      <c r="H69" s="3" t="s">
        <v>11</v>
      </c>
      <c r="I69" s="3" t="s">
        <v>12</v>
      </c>
      <c r="J69" s="3" t="s">
        <v>13</v>
      </c>
      <c r="K69" s="3" t="s">
        <v>14</v>
      </c>
    </row>
    <row r="70" spans="1:11" ht="15.75">
      <c r="A70" s="1">
        <v>0.5576388888888889</v>
      </c>
      <c r="B70" s="4" t="s">
        <v>15</v>
      </c>
      <c r="C70" s="2">
        <v>1</v>
      </c>
      <c r="D70" s="2">
        <v>1398</v>
      </c>
      <c r="E70" s="2">
        <v>1261</v>
      </c>
      <c r="F70" s="2">
        <v>343</v>
      </c>
      <c r="G70" s="2">
        <v>1319</v>
      </c>
      <c r="H70" s="2">
        <v>1287</v>
      </c>
      <c r="I70" s="2">
        <v>804</v>
      </c>
      <c r="J70" s="2">
        <v>5</v>
      </c>
      <c r="K70" s="2">
        <v>4</v>
      </c>
    </row>
    <row r="71" spans="1:11" ht="15.75">
      <c r="A71" s="1">
        <v>0.5631944444444444</v>
      </c>
      <c r="B71" s="4" t="s">
        <v>16</v>
      </c>
      <c r="C71" s="2">
        <v>2</v>
      </c>
      <c r="D71" s="2">
        <v>2974</v>
      </c>
      <c r="E71" s="2">
        <v>3371</v>
      </c>
      <c r="F71" s="2">
        <v>1225</v>
      </c>
      <c r="G71" s="2">
        <v>945</v>
      </c>
      <c r="H71" s="2">
        <v>1758</v>
      </c>
      <c r="I71" s="2">
        <v>49</v>
      </c>
      <c r="J71" s="2">
        <v>1</v>
      </c>
      <c r="K71" s="2">
        <v>5</v>
      </c>
    </row>
    <row r="72" spans="1:11" ht="15.75">
      <c r="A72" s="1">
        <v>0.5701388888888889</v>
      </c>
      <c r="B72" s="4" t="s">
        <v>17</v>
      </c>
      <c r="C72" s="2">
        <v>3</v>
      </c>
      <c r="D72" s="2">
        <v>1379</v>
      </c>
      <c r="E72" s="2">
        <v>2815</v>
      </c>
      <c r="F72" s="2">
        <v>1293</v>
      </c>
      <c r="G72" s="2">
        <v>3270</v>
      </c>
      <c r="H72" s="2">
        <v>1959</v>
      </c>
      <c r="I72" s="2">
        <v>2187</v>
      </c>
      <c r="J72" s="2">
        <v>1</v>
      </c>
      <c r="K72" s="2">
        <v>3</v>
      </c>
    </row>
    <row r="73" spans="1:11" ht="15.75">
      <c r="A73" s="1">
        <v>0.5756944444444444</v>
      </c>
      <c r="B73" s="4" t="s">
        <v>18</v>
      </c>
      <c r="C73" s="2">
        <v>4</v>
      </c>
      <c r="D73" s="2">
        <v>337</v>
      </c>
      <c r="E73" s="2">
        <v>3025</v>
      </c>
      <c r="F73" s="2">
        <v>281</v>
      </c>
      <c r="G73" s="2">
        <v>1102</v>
      </c>
      <c r="H73" s="2">
        <v>2751</v>
      </c>
      <c r="I73" s="2">
        <v>1772</v>
      </c>
      <c r="J73" s="2">
        <v>3</v>
      </c>
      <c r="K73" s="2">
        <v>4</v>
      </c>
    </row>
    <row r="74" spans="1:11" ht="15.75">
      <c r="A74" s="1">
        <v>0.5805555555555556</v>
      </c>
      <c r="B74" s="4" t="s">
        <v>19</v>
      </c>
      <c r="C74" s="2">
        <v>5</v>
      </c>
      <c r="D74" s="2">
        <v>1398</v>
      </c>
      <c r="E74" s="2">
        <v>343</v>
      </c>
      <c r="F74" s="2">
        <v>1261</v>
      </c>
      <c r="G74" s="2">
        <v>1319</v>
      </c>
      <c r="H74" s="2">
        <v>804</v>
      </c>
      <c r="I74" s="2">
        <v>1287</v>
      </c>
      <c r="J74" s="2">
        <v>8</v>
      </c>
      <c r="K74" s="2">
        <v>6</v>
      </c>
    </row>
    <row r="75" spans="1:11" ht="15.75">
      <c r="A75" s="1">
        <v>0.5847222222222223</v>
      </c>
      <c r="B75" s="4" t="s">
        <v>20</v>
      </c>
      <c r="C75" s="2">
        <v>6</v>
      </c>
      <c r="D75" s="2">
        <v>1225</v>
      </c>
      <c r="E75" s="2">
        <v>3371</v>
      </c>
      <c r="F75" s="2">
        <v>2974</v>
      </c>
      <c r="G75" s="2">
        <v>1758</v>
      </c>
      <c r="H75" s="2">
        <v>945</v>
      </c>
      <c r="I75" s="2">
        <v>49</v>
      </c>
      <c r="J75" s="2">
        <v>4</v>
      </c>
      <c r="K75" s="2">
        <v>0</v>
      </c>
    </row>
    <row r="76" spans="1:11" ht="15.75">
      <c r="A76" s="1">
        <v>0.6</v>
      </c>
      <c r="B76" s="4" t="s">
        <v>31</v>
      </c>
      <c r="C76" s="2">
        <v>10</v>
      </c>
      <c r="D76" s="2">
        <v>3371</v>
      </c>
      <c r="E76" s="2">
        <v>2974</v>
      </c>
      <c r="F76" s="2">
        <v>1225</v>
      </c>
      <c r="G76" s="2">
        <v>1758</v>
      </c>
      <c r="H76" s="2">
        <v>49</v>
      </c>
      <c r="I76" s="2">
        <v>945</v>
      </c>
      <c r="J76" s="2">
        <v>3</v>
      </c>
      <c r="K76" s="2">
        <v>5</v>
      </c>
    </row>
    <row r="77" spans="1:11" ht="15.75">
      <c r="A77" s="1">
        <v>0.60625</v>
      </c>
      <c r="B77" s="4" t="s">
        <v>37</v>
      </c>
      <c r="C77" s="2">
        <v>11</v>
      </c>
      <c r="D77" s="2">
        <v>2815</v>
      </c>
      <c r="E77" s="2">
        <v>1293</v>
      </c>
      <c r="F77" s="2">
        <v>1379</v>
      </c>
      <c r="G77" s="2">
        <v>2187</v>
      </c>
      <c r="H77" s="2">
        <v>1959</v>
      </c>
      <c r="I77" s="2">
        <v>3270</v>
      </c>
      <c r="J77" s="2">
        <v>8</v>
      </c>
      <c r="K77" s="2">
        <v>3</v>
      </c>
    </row>
    <row r="78" spans="1:11" ht="15.75">
      <c r="A78" s="1">
        <v>0.6097222222222222</v>
      </c>
      <c r="B78" s="4" t="s">
        <v>23</v>
      </c>
      <c r="C78" s="2">
        <v>12</v>
      </c>
      <c r="D78" s="2">
        <v>337</v>
      </c>
      <c r="E78" s="2">
        <v>281</v>
      </c>
      <c r="F78" s="2">
        <v>3025</v>
      </c>
      <c r="G78" s="2">
        <v>1772</v>
      </c>
      <c r="H78" s="2">
        <v>2751</v>
      </c>
      <c r="I78" s="2">
        <v>1102</v>
      </c>
      <c r="J78" s="2">
        <v>5</v>
      </c>
      <c r="K78" s="2">
        <v>5</v>
      </c>
    </row>
    <row r="79" spans="1:11" ht="15.75">
      <c r="A79" s="1">
        <v>0.6201388888888889</v>
      </c>
      <c r="B79" s="4" t="s">
        <v>21</v>
      </c>
      <c r="C79" s="2">
        <v>7</v>
      </c>
      <c r="D79" s="2">
        <v>1293</v>
      </c>
      <c r="E79" s="2">
        <v>1379</v>
      </c>
      <c r="F79" s="2">
        <v>2815</v>
      </c>
      <c r="G79" s="2">
        <v>3270</v>
      </c>
      <c r="H79" s="2">
        <v>1959</v>
      </c>
      <c r="I79" s="2">
        <v>2187</v>
      </c>
      <c r="J79" s="2">
        <v>4</v>
      </c>
      <c r="K79" s="2">
        <v>2</v>
      </c>
    </row>
    <row r="80" spans="1:11" ht="15.75">
      <c r="A80" s="1">
        <v>0.6402777777777778</v>
      </c>
      <c r="B80" s="4" t="s">
        <v>22</v>
      </c>
      <c r="C80" s="2">
        <v>8</v>
      </c>
      <c r="D80" s="2">
        <v>337</v>
      </c>
      <c r="E80" s="2">
        <v>3025</v>
      </c>
      <c r="F80" s="2">
        <v>281</v>
      </c>
      <c r="G80" s="2">
        <v>2751</v>
      </c>
      <c r="H80" s="2">
        <v>1772</v>
      </c>
      <c r="I80" s="2">
        <v>1102</v>
      </c>
      <c r="J80" s="2">
        <v>3</v>
      </c>
      <c r="K80" s="2">
        <v>5</v>
      </c>
    </row>
    <row r="81" spans="1:11" ht="15.75">
      <c r="A81" s="1">
        <v>0.6472222222222223</v>
      </c>
      <c r="B81" s="4" t="s">
        <v>24</v>
      </c>
      <c r="C81" s="2">
        <v>13</v>
      </c>
      <c r="D81" s="2">
        <v>1261</v>
      </c>
      <c r="E81" s="2">
        <v>1398</v>
      </c>
      <c r="F81" s="2">
        <v>343</v>
      </c>
      <c r="G81" s="2">
        <v>945</v>
      </c>
      <c r="H81" s="2">
        <v>49</v>
      </c>
      <c r="I81" s="2">
        <v>1758</v>
      </c>
      <c r="J81" s="2">
        <v>9</v>
      </c>
      <c r="K81" s="2">
        <v>7</v>
      </c>
    </row>
    <row r="82" spans="1:11" ht="15.75">
      <c r="A82" s="1">
        <v>0.6618055555555555</v>
      </c>
      <c r="B82" s="4" t="s">
        <v>25</v>
      </c>
      <c r="C82" s="2">
        <v>14</v>
      </c>
      <c r="D82" s="2">
        <v>2815</v>
      </c>
      <c r="E82" s="2">
        <v>1379</v>
      </c>
      <c r="F82" s="2">
        <v>1293</v>
      </c>
      <c r="G82" s="2">
        <v>1102</v>
      </c>
      <c r="H82" s="2">
        <v>1772</v>
      </c>
      <c r="I82" s="2">
        <v>2751</v>
      </c>
      <c r="J82" s="2">
        <v>5</v>
      </c>
      <c r="K82" s="2">
        <v>6</v>
      </c>
    </row>
    <row r="83" spans="1:11" ht="15.75">
      <c r="A83" s="1">
        <v>0.6666666666666666</v>
      </c>
      <c r="B83" s="4" t="s">
        <v>26</v>
      </c>
      <c r="C83" s="2">
        <v>15</v>
      </c>
      <c r="D83" s="2">
        <v>343</v>
      </c>
      <c r="E83" s="2">
        <v>1261</v>
      </c>
      <c r="F83" s="2">
        <v>1398</v>
      </c>
      <c r="G83" s="2">
        <v>1758</v>
      </c>
      <c r="H83" s="2">
        <v>49</v>
      </c>
      <c r="I83" s="2">
        <v>945</v>
      </c>
      <c r="J83" s="2">
        <v>8</v>
      </c>
      <c r="K83" s="2">
        <v>4</v>
      </c>
    </row>
    <row r="84" spans="1:11" ht="15.75">
      <c r="A84" s="1">
        <v>0.6729166666666666</v>
      </c>
      <c r="B84" s="4" t="s">
        <v>27</v>
      </c>
      <c r="C84" s="2">
        <v>16</v>
      </c>
      <c r="D84" s="2">
        <v>1293</v>
      </c>
      <c r="E84" s="2">
        <v>2815</v>
      </c>
      <c r="F84" s="2">
        <v>1379</v>
      </c>
      <c r="G84" s="2">
        <v>2751</v>
      </c>
      <c r="H84" s="2">
        <v>1772</v>
      </c>
      <c r="I84" s="2">
        <v>1102</v>
      </c>
      <c r="J84" s="2">
        <v>1</v>
      </c>
      <c r="K84" s="2">
        <v>7</v>
      </c>
    </row>
    <row r="85" spans="1:11" ht="15.75">
      <c r="A85" s="1">
        <v>0.6881944444444444</v>
      </c>
      <c r="B85" s="4" t="s">
        <v>29</v>
      </c>
      <c r="C85" s="2">
        <v>19</v>
      </c>
      <c r="D85" s="2">
        <v>1398</v>
      </c>
      <c r="E85" s="2">
        <v>343</v>
      </c>
      <c r="F85" s="2">
        <v>1261</v>
      </c>
      <c r="G85" s="2">
        <v>1772</v>
      </c>
      <c r="H85" s="2">
        <v>2751</v>
      </c>
      <c r="I85" s="2">
        <v>1102</v>
      </c>
      <c r="J85" s="2">
        <v>0</v>
      </c>
      <c r="K85" s="2">
        <v>5</v>
      </c>
    </row>
    <row r="86" spans="1:11" ht="15.75">
      <c r="A86" s="1">
        <v>0.7</v>
      </c>
      <c r="B86" s="4" t="s">
        <v>30</v>
      </c>
      <c r="C86" s="2">
        <v>20</v>
      </c>
      <c r="D86" s="2">
        <v>343</v>
      </c>
      <c r="E86" s="2">
        <v>1398</v>
      </c>
      <c r="F86" s="2">
        <v>1261</v>
      </c>
      <c r="G86" s="2">
        <v>1772</v>
      </c>
      <c r="H86" s="2">
        <v>2751</v>
      </c>
      <c r="I86" s="2">
        <v>1102</v>
      </c>
      <c r="J86" s="2">
        <v>7</v>
      </c>
      <c r="K86" s="2">
        <v>0</v>
      </c>
    </row>
    <row r="87" spans="1:11" ht="15.75">
      <c r="A87" s="1">
        <v>0.7180555555555556</v>
      </c>
      <c r="B87" s="4" t="s">
        <v>33</v>
      </c>
      <c r="C87" s="2">
        <v>21</v>
      </c>
      <c r="D87" s="2">
        <v>1261</v>
      </c>
      <c r="E87" s="2">
        <v>1398</v>
      </c>
      <c r="F87" s="2">
        <v>343</v>
      </c>
      <c r="G87" s="2">
        <v>1102</v>
      </c>
      <c r="H87" s="2">
        <v>2751</v>
      </c>
      <c r="I87" s="2">
        <v>1772</v>
      </c>
      <c r="J87" s="2">
        <v>8</v>
      </c>
      <c r="K87" s="2">
        <v>3</v>
      </c>
    </row>
    <row r="88" spans="8:11" ht="15.75">
      <c r="H88" t="s">
        <v>128</v>
      </c>
      <c r="J88">
        <f>SUM(J70:J87)</f>
        <v>83</v>
      </c>
      <c r="K88" s="32">
        <f>SUM(K70:K87)</f>
        <v>74</v>
      </c>
    </row>
    <row r="89" spans="8:11" ht="15.75">
      <c r="H89" t="s">
        <v>129</v>
      </c>
      <c r="K89">
        <f>(J88+K88)/(87-69)/2</f>
        <v>4.361111111111111</v>
      </c>
    </row>
  </sheetData>
  <sheetProtection/>
  <mergeCells count="2">
    <mergeCell ref="A1:J1"/>
    <mergeCell ref="A68:K68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122"/>
  <sheetViews>
    <sheetView zoomScalePageLayoutView="0" workbookViewId="0" topLeftCell="A88">
      <selection activeCell="L122" sqref="L122"/>
    </sheetView>
  </sheetViews>
  <sheetFormatPr defaultColWidth="8.875" defaultRowHeight="15.75"/>
  <sheetData>
    <row r="1" spans="1:10" ht="15.75" customHeight="1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1" ht="31.5">
      <c r="A2" s="3" t="s">
        <v>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11" t="s">
        <v>39</v>
      </c>
    </row>
    <row r="3" spans="1:12" ht="15.75">
      <c r="A3" s="1">
        <v>0.39166666666666666</v>
      </c>
      <c r="B3" s="2">
        <v>1</v>
      </c>
      <c r="C3" s="2">
        <v>3220</v>
      </c>
      <c r="D3" s="2">
        <v>3286</v>
      </c>
      <c r="E3" s="2">
        <v>360</v>
      </c>
      <c r="F3" s="2">
        <v>2925</v>
      </c>
      <c r="G3" s="2">
        <v>2522</v>
      </c>
      <c r="H3" s="2">
        <v>2517</v>
      </c>
      <c r="I3" s="2">
        <v>0</v>
      </c>
      <c r="J3" s="2">
        <v>3</v>
      </c>
      <c r="L3" t="s">
        <v>41</v>
      </c>
    </row>
    <row r="4" spans="1:11" ht="15.75">
      <c r="A4" s="1">
        <v>0.3979166666666667</v>
      </c>
      <c r="B4" s="2">
        <v>2</v>
      </c>
      <c r="C4" s="2">
        <v>3238</v>
      </c>
      <c r="D4" s="2">
        <v>2555</v>
      </c>
      <c r="E4" s="2">
        <v>3393</v>
      </c>
      <c r="F4" s="2">
        <v>492</v>
      </c>
      <c r="G4" s="2">
        <v>2910</v>
      </c>
      <c r="H4" s="2">
        <v>1510</v>
      </c>
      <c r="I4" s="2">
        <v>2</v>
      </c>
      <c r="J4" s="2">
        <v>4</v>
      </c>
      <c r="K4" s="14">
        <f aca="true" t="shared" si="0" ref="K4:K69">A4-A3</f>
        <v>0.006250000000000033</v>
      </c>
    </row>
    <row r="5" spans="1:11" ht="15.75">
      <c r="A5" s="1">
        <v>0.40277777777777773</v>
      </c>
      <c r="B5" s="2">
        <v>3</v>
      </c>
      <c r="C5" s="2">
        <v>1983</v>
      </c>
      <c r="D5" s="2">
        <v>2557</v>
      </c>
      <c r="E5" s="2">
        <v>2915</v>
      </c>
      <c r="F5" s="2">
        <v>3390</v>
      </c>
      <c r="G5" s="2">
        <v>3049</v>
      </c>
      <c r="H5" s="2">
        <v>2906</v>
      </c>
      <c r="I5" s="2">
        <v>9</v>
      </c>
      <c r="J5" s="2">
        <v>2</v>
      </c>
      <c r="K5" s="14">
        <f t="shared" si="0"/>
        <v>0.004861111111111038</v>
      </c>
    </row>
    <row r="6" spans="1:11" ht="15.75">
      <c r="A6" s="1">
        <v>0.4083333333333334</v>
      </c>
      <c r="B6" s="2">
        <v>4</v>
      </c>
      <c r="C6" s="2">
        <v>3237</v>
      </c>
      <c r="D6" s="2">
        <v>3219</v>
      </c>
      <c r="E6" s="2">
        <v>2928</v>
      </c>
      <c r="F6" s="2">
        <v>372</v>
      </c>
      <c r="G6" s="2">
        <v>488</v>
      </c>
      <c r="H6" s="2">
        <v>3221</v>
      </c>
      <c r="I6" s="2">
        <v>0</v>
      </c>
      <c r="J6" s="2">
        <v>5</v>
      </c>
      <c r="K6" s="14">
        <f t="shared" si="0"/>
        <v>0.005555555555555647</v>
      </c>
    </row>
    <row r="7" spans="1:11" ht="15.75">
      <c r="A7" s="1">
        <v>0.4131944444444444</v>
      </c>
      <c r="B7" s="2">
        <v>5</v>
      </c>
      <c r="C7" s="2">
        <v>2942</v>
      </c>
      <c r="D7" s="2">
        <v>2980</v>
      </c>
      <c r="E7" s="2">
        <v>2929</v>
      </c>
      <c r="F7" s="2">
        <v>2976</v>
      </c>
      <c r="G7" s="2">
        <v>1359</v>
      </c>
      <c r="H7" s="2">
        <v>2148</v>
      </c>
      <c r="I7" s="2">
        <v>1</v>
      </c>
      <c r="J7" s="2">
        <v>3</v>
      </c>
      <c r="K7" s="14">
        <f t="shared" si="0"/>
        <v>0.004861111111111038</v>
      </c>
    </row>
    <row r="8" spans="1:11" ht="15.75">
      <c r="A8" s="1">
        <v>0.4173611111111111</v>
      </c>
      <c r="B8" s="2">
        <v>6</v>
      </c>
      <c r="C8" s="2">
        <v>948</v>
      </c>
      <c r="D8" s="2">
        <v>2605</v>
      </c>
      <c r="E8" s="2">
        <v>3223</v>
      </c>
      <c r="F8" s="2">
        <v>2990</v>
      </c>
      <c r="G8" s="2">
        <v>1294</v>
      </c>
      <c r="H8" s="2">
        <v>1425</v>
      </c>
      <c r="I8" s="2">
        <v>0</v>
      </c>
      <c r="J8" s="2">
        <v>2</v>
      </c>
      <c r="K8" s="14">
        <f t="shared" si="0"/>
        <v>0.004166666666666707</v>
      </c>
    </row>
    <row r="9" spans="1:11" ht="15.75">
      <c r="A9" s="1">
        <v>0.4215277777777778</v>
      </c>
      <c r="B9" s="2">
        <v>7</v>
      </c>
      <c r="C9" s="2">
        <v>2903</v>
      </c>
      <c r="D9" s="2">
        <v>1258</v>
      </c>
      <c r="E9" s="2">
        <v>2149</v>
      </c>
      <c r="F9" s="2">
        <v>1778</v>
      </c>
      <c r="G9" s="2">
        <v>949</v>
      </c>
      <c r="H9" s="2">
        <v>3218</v>
      </c>
      <c r="I9" s="2">
        <v>4</v>
      </c>
      <c r="J9" s="2">
        <v>0</v>
      </c>
      <c r="K9" s="14">
        <f t="shared" si="0"/>
        <v>0.004166666666666652</v>
      </c>
    </row>
    <row r="10" spans="1:11" ht="15.75">
      <c r="A10" s="1">
        <v>0.425</v>
      </c>
      <c r="B10" s="2">
        <v>8</v>
      </c>
      <c r="C10" s="2">
        <v>1899</v>
      </c>
      <c r="D10" s="2">
        <v>2944</v>
      </c>
      <c r="E10" s="2">
        <v>2924</v>
      </c>
      <c r="F10" s="2">
        <v>2660</v>
      </c>
      <c r="G10" s="2">
        <v>3222</v>
      </c>
      <c r="H10" s="2">
        <v>2046</v>
      </c>
      <c r="I10" s="2">
        <v>0</v>
      </c>
      <c r="J10" s="2">
        <v>2</v>
      </c>
      <c r="K10" s="14">
        <f t="shared" si="0"/>
        <v>0.00347222222222221</v>
      </c>
    </row>
    <row r="11" spans="1:11" ht="15.75">
      <c r="A11" s="1">
        <v>0.4291666666666667</v>
      </c>
      <c r="B11" s="2">
        <v>9</v>
      </c>
      <c r="C11" s="2">
        <v>2921</v>
      </c>
      <c r="D11" s="2">
        <v>2926</v>
      </c>
      <c r="E11" s="2">
        <v>1346</v>
      </c>
      <c r="F11" s="2">
        <v>2471</v>
      </c>
      <c r="G11" s="2">
        <v>3070</v>
      </c>
      <c r="H11" s="2">
        <v>1318</v>
      </c>
      <c r="I11" s="2">
        <v>0</v>
      </c>
      <c r="J11" s="2">
        <v>4</v>
      </c>
      <c r="K11" s="14">
        <f t="shared" si="0"/>
        <v>0.004166666666666707</v>
      </c>
    </row>
    <row r="12" spans="1:11" ht="15.75">
      <c r="A12" s="1">
        <v>0.43333333333333335</v>
      </c>
      <c r="B12" s="2">
        <v>10</v>
      </c>
      <c r="C12" s="2">
        <v>2904</v>
      </c>
      <c r="D12" s="2">
        <v>3213</v>
      </c>
      <c r="E12" s="2">
        <v>2147</v>
      </c>
      <c r="F12" s="2">
        <v>3268</v>
      </c>
      <c r="G12" s="2">
        <v>2930</v>
      </c>
      <c r="H12" s="2">
        <v>2923</v>
      </c>
      <c r="I12" s="2">
        <v>3</v>
      </c>
      <c r="J12" s="2">
        <v>0</v>
      </c>
      <c r="K12" s="14">
        <f t="shared" si="0"/>
        <v>0.004166666666666652</v>
      </c>
    </row>
    <row r="13" spans="1:11" ht="15.75">
      <c r="A13" s="1">
        <v>0.44166666666666665</v>
      </c>
      <c r="B13" s="2">
        <v>11</v>
      </c>
      <c r="C13" s="2">
        <v>2898</v>
      </c>
      <c r="D13" s="2">
        <v>2907</v>
      </c>
      <c r="E13" s="2">
        <v>1510</v>
      </c>
      <c r="F13" s="2">
        <v>2927</v>
      </c>
      <c r="G13" s="2">
        <v>2412</v>
      </c>
      <c r="H13" s="2">
        <v>2980</v>
      </c>
      <c r="I13" s="2">
        <v>0</v>
      </c>
      <c r="J13" s="2">
        <v>0</v>
      </c>
      <c r="K13" s="14">
        <f t="shared" si="0"/>
        <v>0.008333333333333304</v>
      </c>
    </row>
    <row r="14" spans="1:11" ht="15.75">
      <c r="A14" s="1">
        <v>0.4458333333333333</v>
      </c>
      <c r="B14" s="2">
        <v>12</v>
      </c>
      <c r="C14" s="2">
        <v>2929</v>
      </c>
      <c r="D14" s="2">
        <v>2148</v>
      </c>
      <c r="E14" s="2">
        <v>1983</v>
      </c>
      <c r="F14" s="2">
        <v>3238</v>
      </c>
      <c r="G14" s="2">
        <v>2925</v>
      </c>
      <c r="H14" s="2">
        <v>3237</v>
      </c>
      <c r="I14" s="2">
        <v>3</v>
      </c>
      <c r="J14" s="2">
        <v>0</v>
      </c>
      <c r="K14" s="14">
        <f t="shared" si="0"/>
        <v>0.004166666666666652</v>
      </c>
    </row>
    <row r="15" spans="1:11" ht="15.75">
      <c r="A15" s="1">
        <v>0.45069444444444445</v>
      </c>
      <c r="B15" s="2">
        <v>13</v>
      </c>
      <c r="C15" s="2">
        <v>3219</v>
      </c>
      <c r="D15" s="2">
        <v>1359</v>
      </c>
      <c r="E15" s="2">
        <v>2522</v>
      </c>
      <c r="F15" s="2">
        <v>2903</v>
      </c>
      <c r="G15" s="2">
        <v>2910</v>
      </c>
      <c r="H15" s="2">
        <v>1425</v>
      </c>
      <c r="I15" s="2">
        <v>0</v>
      </c>
      <c r="J15" s="2">
        <v>2</v>
      </c>
      <c r="K15" s="14">
        <f t="shared" si="0"/>
        <v>0.004861111111111149</v>
      </c>
    </row>
    <row r="16" spans="1:11" ht="15.75">
      <c r="A16" s="1">
        <v>0.4548611111111111</v>
      </c>
      <c r="B16" s="2">
        <v>14</v>
      </c>
      <c r="C16" s="2">
        <v>2660</v>
      </c>
      <c r="D16" s="2">
        <v>3218</v>
      </c>
      <c r="E16" s="2">
        <v>2921</v>
      </c>
      <c r="F16" s="2">
        <v>2605</v>
      </c>
      <c r="G16" s="2">
        <v>2557</v>
      </c>
      <c r="H16" s="2">
        <v>1346</v>
      </c>
      <c r="I16" s="2">
        <v>1</v>
      </c>
      <c r="J16" s="2">
        <v>6</v>
      </c>
      <c r="K16" s="14">
        <f t="shared" si="0"/>
        <v>0.004166666666666652</v>
      </c>
    </row>
    <row r="17" spans="1:11" ht="15.75">
      <c r="A17" s="1">
        <v>0.4597222222222222</v>
      </c>
      <c r="B17" s="2">
        <v>15</v>
      </c>
      <c r="C17" s="2">
        <v>2517</v>
      </c>
      <c r="D17" s="2">
        <v>3390</v>
      </c>
      <c r="E17" s="2">
        <v>1318</v>
      </c>
      <c r="F17" s="2">
        <v>2904</v>
      </c>
      <c r="G17" s="2">
        <v>2928</v>
      </c>
      <c r="H17" s="2">
        <v>3070</v>
      </c>
      <c r="I17" s="2">
        <v>0</v>
      </c>
      <c r="J17" s="2">
        <v>3</v>
      </c>
      <c r="K17" s="14">
        <f t="shared" si="0"/>
        <v>0.004861111111111094</v>
      </c>
    </row>
    <row r="18" spans="1:11" ht="15.75">
      <c r="A18" s="1">
        <v>0.46319444444444446</v>
      </c>
      <c r="B18" s="2">
        <v>16</v>
      </c>
      <c r="C18" s="2">
        <v>2046</v>
      </c>
      <c r="D18" s="2">
        <v>360</v>
      </c>
      <c r="E18" s="2">
        <v>488</v>
      </c>
      <c r="F18" s="2">
        <v>3393</v>
      </c>
      <c r="G18" s="2">
        <v>949</v>
      </c>
      <c r="H18" s="2">
        <v>2926</v>
      </c>
      <c r="I18" s="2">
        <v>6</v>
      </c>
      <c r="J18" s="2">
        <v>2</v>
      </c>
      <c r="K18" s="14">
        <f t="shared" si="0"/>
        <v>0.0034722222222222654</v>
      </c>
    </row>
    <row r="19" spans="1:11" ht="15.75">
      <c r="A19" s="1">
        <v>0.4666666666666666</v>
      </c>
      <c r="B19" s="2">
        <v>17</v>
      </c>
      <c r="C19" s="2">
        <v>2927</v>
      </c>
      <c r="D19" s="2">
        <v>3223</v>
      </c>
      <c r="E19" s="2">
        <v>2942</v>
      </c>
      <c r="F19" s="2">
        <v>2944</v>
      </c>
      <c r="G19" s="2">
        <v>492</v>
      </c>
      <c r="H19" s="2">
        <v>3268</v>
      </c>
      <c r="I19" s="2">
        <v>1</v>
      </c>
      <c r="J19" s="2">
        <v>2</v>
      </c>
      <c r="K19" s="14">
        <f t="shared" si="0"/>
        <v>0.0034722222222221544</v>
      </c>
    </row>
    <row r="20" spans="1:11" ht="15.75">
      <c r="A20" s="1">
        <v>0.47152777777777777</v>
      </c>
      <c r="B20" s="2">
        <v>18</v>
      </c>
      <c r="C20" s="2">
        <v>2907</v>
      </c>
      <c r="D20" s="2">
        <v>2471</v>
      </c>
      <c r="E20" s="2">
        <v>3221</v>
      </c>
      <c r="F20" s="2">
        <v>2930</v>
      </c>
      <c r="G20" s="2">
        <v>1899</v>
      </c>
      <c r="H20" s="2">
        <v>3220</v>
      </c>
      <c r="I20" s="2">
        <v>7</v>
      </c>
      <c r="J20" s="2">
        <v>0</v>
      </c>
      <c r="K20" s="14">
        <f t="shared" si="0"/>
        <v>0.004861111111111149</v>
      </c>
    </row>
    <row r="21" spans="1:11" ht="15.75">
      <c r="A21" s="1">
        <v>0.4756944444444444</v>
      </c>
      <c r="B21" s="2">
        <v>19</v>
      </c>
      <c r="C21" s="2">
        <v>1294</v>
      </c>
      <c r="D21" s="2">
        <v>2149</v>
      </c>
      <c r="E21" s="2">
        <v>2906</v>
      </c>
      <c r="F21" s="2">
        <v>2976</v>
      </c>
      <c r="G21" s="2">
        <v>3213</v>
      </c>
      <c r="H21" s="2">
        <v>2990</v>
      </c>
      <c r="I21" s="2">
        <v>1</v>
      </c>
      <c r="J21" s="2">
        <v>2</v>
      </c>
      <c r="K21" s="14">
        <f t="shared" si="0"/>
        <v>0.004166666666666652</v>
      </c>
    </row>
    <row r="22" spans="1:11" ht="15.75">
      <c r="A22" s="1">
        <v>0.48194444444444445</v>
      </c>
      <c r="B22" s="2">
        <v>20</v>
      </c>
      <c r="C22" s="2">
        <v>2915</v>
      </c>
      <c r="D22" s="2">
        <v>2555</v>
      </c>
      <c r="E22" s="2">
        <v>2898</v>
      </c>
      <c r="F22" s="2">
        <v>1258</v>
      </c>
      <c r="G22" s="2">
        <v>2924</v>
      </c>
      <c r="H22" s="2">
        <v>2923</v>
      </c>
      <c r="I22" s="2">
        <v>2</v>
      </c>
      <c r="J22" s="2">
        <v>0</v>
      </c>
      <c r="K22" s="14">
        <f t="shared" si="0"/>
        <v>0.006250000000000033</v>
      </c>
    </row>
    <row r="23" spans="1:11" ht="15.75">
      <c r="A23" s="1">
        <v>0.48541666666666666</v>
      </c>
      <c r="B23" s="2">
        <v>21</v>
      </c>
      <c r="C23" s="2">
        <v>3286</v>
      </c>
      <c r="D23" s="2">
        <v>3049</v>
      </c>
      <c r="E23" s="2">
        <v>2147</v>
      </c>
      <c r="F23" s="2">
        <v>1778</v>
      </c>
      <c r="G23" s="2">
        <v>3222</v>
      </c>
      <c r="H23" s="2">
        <v>372</v>
      </c>
      <c r="I23" s="2">
        <v>1</v>
      </c>
      <c r="J23" s="2">
        <v>0</v>
      </c>
      <c r="K23" s="14">
        <f t="shared" si="0"/>
        <v>0.00347222222222221</v>
      </c>
    </row>
    <row r="24" spans="1:11" ht="15.75">
      <c r="A24" s="1">
        <v>0.4895833333333333</v>
      </c>
      <c r="B24" s="2">
        <v>22</v>
      </c>
      <c r="C24" s="2">
        <v>948</v>
      </c>
      <c r="D24" s="2">
        <v>3238</v>
      </c>
      <c r="E24" s="2">
        <v>488</v>
      </c>
      <c r="F24" s="2">
        <v>2412</v>
      </c>
      <c r="G24" s="2">
        <v>3268</v>
      </c>
      <c r="H24" s="2">
        <v>1346</v>
      </c>
      <c r="I24" s="2">
        <v>6</v>
      </c>
      <c r="J24" s="2">
        <v>0</v>
      </c>
      <c r="K24" s="14">
        <f t="shared" si="0"/>
        <v>0.004166666666666652</v>
      </c>
    </row>
    <row r="25" spans="1:11" ht="15.75">
      <c r="A25" s="1">
        <v>0.49375</v>
      </c>
      <c r="B25" s="2">
        <v>23</v>
      </c>
      <c r="C25" s="2">
        <v>2148</v>
      </c>
      <c r="D25" s="2">
        <v>1318</v>
      </c>
      <c r="E25" s="2">
        <v>2660</v>
      </c>
      <c r="F25" s="2">
        <v>3221</v>
      </c>
      <c r="G25" s="2">
        <v>360</v>
      </c>
      <c r="H25" s="2">
        <v>2903</v>
      </c>
      <c r="I25" s="2">
        <v>2</v>
      </c>
      <c r="J25" s="2">
        <v>3</v>
      </c>
      <c r="K25" s="14">
        <f t="shared" si="0"/>
        <v>0.004166666666666707</v>
      </c>
    </row>
    <row r="26" spans="1:11" ht="15.75">
      <c r="A26" s="1">
        <v>0.4979166666666666</v>
      </c>
      <c r="B26" s="2">
        <v>24</v>
      </c>
      <c r="C26" s="2">
        <v>2904</v>
      </c>
      <c r="D26" s="2">
        <v>3219</v>
      </c>
      <c r="E26" s="2">
        <v>1899</v>
      </c>
      <c r="F26" s="2">
        <v>2149</v>
      </c>
      <c r="G26" s="2">
        <v>2605</v>
      </c>
      <c r="H26" s="2">
        <v>1510</v>
      </c>
      <c r="I26" s="2">
        <v>0</v>
      </c>
      <c r="J26" s="2">
        <v>0</v>
      </c>
      <c r="K26" s="14">
        <f t="shared" si="0"/>
        <v>0.004166666666666596</v>
      </c>
    </row>
    <row r="27" spans="1:11" ht="15.75">
      <c r="A27" s="1">
        <v>0.5020833333333333</v>
      </c>
      <c r="B27" s="2">
        <v>25</v>
      </c>
      <c r="C27" s="2">
        <v>2517</v>
      </c>
      <c r="D27" s="2">
        <v>2927</v>
      </c>
      <c r="E27" s="2">
        <v>2907</v>
      </c>
      <c r="F27" s="2">
        <v>2924</v>
      </c>
      <c r="G27" s="2">
        <v>2557</v>
      </c>
      <c r="H27" s="2">
        <v>2906</v>
      </c>
      <c r="I27" s="2">
        <v>0</v>
      </c>
      <c r="J27" s="2">
        <v>3</v>
      </c>
      <c r="K27" s="14">
        <f t="shared" si="0"/>
        <v>0.004166666666666707</v>
      </c>
    </row>
    <row r="28" spans="1:11" ht="15.75">
      <c r="A28" s="1">
        <v>0.5097222222222222</v>
      </c>
      <c r="B28" s="2">
        <v>26</v>
      </c>
      <c r="C28" s="2">
        <v>949</v>
      </c>
      <c r="D28" s="2">
        <v>2910</v>
      </c>
      <c r="E28" s="2">
        <v>2944</v>
      </c>
      <c r="F28" s="2">
        <v>2929</v>
      </c>
      <c r="G28" s="2">
        <v>2923</v>
      </c>
      <c r="H28" s="2">
        <v>492</v>
      </c>
      <c r="I28" s="2">
        <v>1</v>
      </c>
      <c r="J28" s="2">
        <v>0</v>
      </c>
      <c r="K28" s="14">
        <f t="shared" si="0"/>
        <v>0.007638888888888862</v>
      </c>
    </row>
    <row r="29" spans="1:12" ht="15.75">
      <c r="A29" s="1">
        <v>0.5145833333333333</v>
      </c>
      <c r="B29" s="2">
        <v>27</v>
      </c>
      <c r="C29" s="2">
        <v>3213</v>
      </c>
      <c r="D29" s="2">
        <v>1359</v>
      </c>
      <c r="E29" s="2">
        <v>3222</v>
      </c>
      <c r="F29" s="2">
        <v>2898</v>
      </c>
      <c r="G29" s="2">
        <v>948</v>
      </c>
      <c r="H29" s="2">
        <v>2928</v>
      </c>
      <c r="I29" s="2">
        <v>0</v>
      </c>
      <c r="J29" s="2">
        <v>1</v>
      </c>
      <c r="K29" s="14">
        <f t="shared" si="0"/>
        <v>0.004861111111111094</v>
      </c>
      <c r="L29" s="14">
        <f>(SUM(K3:K29))/(29-2)</f>
        <v>0.004552469135802467</v>
      </c>
    </row>
    <row r="30" spans="1:12" ht="15.75">
      <c r="A30" s="1">
        <v>0.5604166666666667</v>
      </c>
      <c r="B30" s="2">
        <v>28</v>
      </c>
      <c r="C30" s="2">
        <v>2471</v>
      </c>
      <c r="D30" s="2">
        <v>2925</v>
      </c>
      <c r="E30" s="2">
        <v>1294</v>
      </c>
      <c r="F30" s="2">
        <v>3393</v>
      </c>
      <c r="G30" s="2">
        <v>372</v>
      </c>
      <c r="H30" s="2">
        <v>2942</v>
      </c>
      <c r="I30" s="2">
        <v>1</v>
      </c>
      <c r="J30" s="2">
        <v>1</v>
      </c>
      <c r="K30" s="14"/>
      <c r="L30" t="s">
        <v>46</v>
      </c>
    </row>
    <row r="31" spans="1:11" ht="15.75">
      <c r="A31" s="1">
        <v>0.5645833333333333</v>
      </c>
      <c r="B31" s="2">
        <v>29</v>
      </c>
      <c r="C31" s="2">
        <v>3070</v>
      </c>
      <c r="D31" s="2">
        <v>3223</v>
      </c>
      <c r="E31" s="2">
        <v>2412</v>
      </c>
      <c r="F31" s="2">
        <v>3286</v>
      </c>
      <c r="G31" s="2">
        <v>3218</v>
      </c>
      <c r="H31" s="2">
        <v>1983</v>
      </c>
      <c r="I31" s="2">
        <v>1</v>
      </c>
      <c r="J31" s="2">
        <v>4</v>
      </c>
      <c r="K31" s="14">
        <f t="shared" si="0"/>
        <v>0.004166666666666652</v>
      </c>
    </row>
    <row r="32" spans="1:11" ht="15.75">
      <c r="A32" s="1">
        <v>0.56875</v>
      </c>
      <c r="B32" s="2">
        <v>30</v>
      </c>
      <c r="C32" s="2">
        <v>2930</v>
      </c>
      <c r="D32" s="2">
        <v>1778</v>
      </c>
      <c r="E32" s="2">
        <v>2921</v>
      </c>
      <c r="F32" s="2">
        <v>2915</v>
      </c>
      <c r="G32" s="2">
        <v>2522</v>
      </c>
      <c r="H32" s="2">
        <v>2976</v>
      </c>
      <c r="I32" s="2">
        <v>0</v>
      </c>
      <c r="J32" s="2">
        <v>0</v>
      </c>
      <c r="K32" s="14">
        <f t="shared" si="0"/>
        <v>0.004166666666666652</v>
      </c>
    </row>
    <row r="33" spans="1:11" ht="15.75">
      <c r="A33" s="1">
        <v>0.5729166666666666</v>
      </c>
      <c r="B33" s="2">
        <v>31</v>
      </c>
      <c r="C33" s="2">
        <v>2926</v>
      </c>
      <c r="D33" s="2">
        <v>2990</v>
      </c>
      <c r="E33" s="2">
        <v>1258</v>
      </c>
      <c r="F33" s="2">
        <v>3049</v>
      </c>
      <c r="G33" s="2">
        <v>3220</v>
      </c>
      <c r="H33" s="2">
        <v>3237</v>
      </c>
      <c r="I33" s="2">
        <v>1</v>
      </c>
      <c r="J33" s="2">
        <v>2</v>
      </c>
      <c r="K33" s="14">
        <f t="shared" si="0"/>
        <v>0.004166666666666652</v>
      </c>
    </row>
    <row r="34" spans="1:11" ht="15.75">
      <c r="A34" s="1">
        <v>0.5770833333333333</v>
      </c>
      <c r="B34" s="2">
        <v>32</v>
      </c>
      <c r="C34" s="2">
        <v>1425</v>
      </c>
      <c r="D34" s="2">
        <v>2046</v>
      </c>
      <c r="E34" s="2">
        <v>3390</v>
      </c>
      <c r="F34" s="2">
        <v>2147</v>
      </c>
      <c r="G34" s="2">
        <v>2980</v>
      </c>
      <c r="H34" s="2">
        <v>2555</v>
      </c>
      <c r="I34" s="2">
        <v>0</v>
      </c>
      <c r="J34" s="2">
        <v>0</v>
      </c>
      <c r="K34" s="14">
        <f t="shared" si="0"/>
        <v>0.004166666666666652</v>
      </c>
    </row>
    <row r="35" spans="1:11" ht="15.75">
      <c r="A35" s="1">
        <v>0.5805555555555556</v>
      </c>
      <c r="B35" s="2">
        <v>33</v>
      </c>
      <c r="C35" s="2">
        <v>2906</v>
      </c>
      <c r="D35" s="2">
        <v>2910</v>
      </c>
      <c r="E35" s="2">
        <v>2898</v>
      </c>
      <c r="F35" s="2">
        <v>949</v>
      </c>
      <c r="G35" s="2">
        <v>488</v>
      </c>
      <c r="H35" s="2">
        <v>2148</v>
      </c>
      <c r="I35" s="2">
        <v>4</v>
      </c>
      <c r="J35" s="2">
        <v>3</v>
      </c>
      <c r="K35" s="14">
        <f t="shared" si="0"/>
        <v>0.003472222222222321</v>
      </c>
    </row>
    <row r="36" spans="1:11" ht="15.75">
      <c r="A36" s="1">
        <v>0.5840277777777778</v>
      </c>
      <c r="B36" s="2">
        <v>34</v>
      </c>
      <c r="C36" s="2">
        <v>2929</v>
      </c>
      <c r="D36" s="2">
        <v>3286</v>
      </c>
      <c r="E36" s="2">
        <v>1510</v>
      </c>
      <c r="F36" s="2">
        <v>2557</v>
      </c>
      <c r="G36" s="2">
        <v>948</v>
      </c>
      <c r="H36" s="2">
        <v>2471</v>
      </c>
      <c r="I36" s="2">
        <v>0</v>
      </c>
      <c r="J36" s="2">
        <v>3</v>
      </c>
      <c r="K36" s="14">
        <f t="shared" si="0"/>
        <v>0.00347222222222221</v>
      </c>
    </row>
    <row r="37" spans="1:11" ht="15.75">
      <c r="A37" s="1">
        <v>0.5881944444444445</v>
      </c>
      <c r="B37" s="2">
        <v>35</v>
      </c>
      <c r="C37" s="2">
        <v>2924</v>
      </c>
      <c r="D37" s="2">
        <v>1318</v>
      </c>
      <c r="E37" s="2">
        <v>2976</v>
      </c>
      <c r="F37" s="2">
        <v>3218</v>
      </c>
      <c r="G37" s="2">
        <v>1899</v>
      </c>
      <c r="H37" s="2">
        <v>3393</v>
      </c>
      <c r="I37" s="2">
        <v>3</v>
      </c>
      <c r="J37" s="2">
        <v>2</v>
      </c>
      <c r="K37" s="14">
        <f t="shared" si="0"/>
        <v>0.004166666666666652</v>
      </c>
    </row>
    <row r="38" spans="1:11" ht="15.75">
      <c r="A38" s="1">
        <v>0.5923611111111111</v>
      </c>
      <c r="B38" s="2">
        <v>36</v>
      </c>
      <c r="C38" s="2">
        <v>2660</v>
      </c>
      <c r="D38" s="2">
        <v>2904</v>
      </c>
      <c r="E38" s="2">
        <v>1359</v>
      </c>
      <c r="F38" s="2">
        <v>2907</v>
      </c>
      <c r="G38" s="2">
        <v>3049</v>
      </c>
      <c r="H38" s="2">
        <v>3223</v>
      </c>
      <c r="I38" s="2">
        <v>2</v>
      </c>
      <c r="J38" s="2">
        <v>3</v>
      </c>
      <c r="K38" s="14">
        <f t="shared" si="0"/>
        <v>0.004166666666666652</v>
      </c>
    </row>
    <row r="39" spans="1:11" ht="15.75">
      <c r="A39" s="1">
        <v>0.6013888888888889</v>
      </c>
      <c r="B39" s="2">
        <v>37</v>
      </c>
      <c r="C39" s="2">
        <v>3222</v>
      </c>
      <c r="D39" s="2">
        <v>2412</v>
      </c>
      <c r="E39" s="2">
        <v>2942</v>
      </c>
      <c r="F39" s="2">
        <v>2921</v>
      </c>
      <c r="G39" s="2">
        <v>1425</v>
      </c>
      <c r="H39" s="2">
        <v>3221</v>
      </c>
      <c r="I39" s="2">
        <v>0</v>
      </c>
      <c r="J39" s="2">
        <v>3</v>
      </c>
      <c r="K39" s="14">
        <f t="shared" si="0"/>
        <v>0.009027777777777746</v>
      </c>
    </row>
    <row r="40" spans="1:11" ht="15.75">
      <c r="A40" s="1">
        <v>0.6055555555555555</v>
      </c>
      <c r="B40" s="2">
        <v>38</v>
      </c>
      <c r="C40" s="2">
        <v>1346</v>
      </c>
      <c r="D40" s="2">
        <v>2927</v>
      </c>
      <c r="E40" s="2">
        <v>1294</v>
      </c>
      <c r="F40" s="2">
        <v>3390</v>
      </c>
      <c r="G40" s="2">
        <v>3219</v>
      </c>
      <c r="H40" s="2">
        <v>2903</v>
      </c>
      <c r="I40" s="2">
        <v>2</v>
      </c>
      <c r="J40" s="2">
        <v>3</v>
      </c>
      <c r="K40" s="14">
        <f t="shared" si="0"/>
        <v>0.004166666666666652</v>
      </c>
    </row>
    <row r="41" spans="1:11" ht="15.75">
      <c r="A41" s="1">
        <v>0.611111111111111</v>
      </c>
      <c r="B41" s="2">
        <v>39</v>
      </c>
      <c r="C41" s="2">
        <v>2149</v>
      </c>
      <c r="D41" s="2">
        <v>2925</v>
      </c>
      <c r="E41" s="2">
        <v>2147</v>
      </c>
      <c r="F41" s="2">
        <v>3238</v>
      </c>
      <c r="G41" s="2">
        <v>2926</v>
      </c>
      <c r="H41" s="2">
        <v>2915</v>
      </c>
      <c r="I41" s="2">
        <v>1</v>
      </c>
      <c r="J41" s="2">
        <v>3</v>
      </c>
      <c r="K41" s="14">
        <f t="shared" si="0"/>
        <v>0.005555555555555536</v>
      </c>
    </row>
    <row r="42" spans="1:11" ht="15.75">
      <c r="A42" s="1">
        <v>0.6145833333333334</v>
      </c>
      <c r="B42" s="2">
        <v>40</v>
      </c>
      <c r="C42" s="2">
        <v>2522</v>
      </c>
      <c r="D42" s="2">
        <v>2980</v>
      </c>
      <c r="E42" s="2">
        <v>492</v>
      </c>
      <c r="F42" s="2">
        <v>3213</v>
      </c>
      <c r="G42" s="2">
        <v>3070</v>
      </c>
      <c r="H42" s="2">
        <v>3237</v>
      </c>
      <c r="I42" s="2">
        <v>0</v>
      </c>
      <c r="J42" s="2">
        <v>1</v>
      </c>
      <c r="K42" s="14">
        <f t="shared" si="0"/>
        <v>0.003472222222222321</v>
      </c>
    </row>
    <row r="43" spans="1:11" ht="15.75">
      <c r="A43" s="1">
        <v>0.6208333333333333</v>
      </c>
      <c r="B43" s="2">
        <v>41</v>
      </c>
      <c r="C43" s="2">
        <v>2990</v>
      </c>
      <c r="D43" s="2">
        <v>1778</v>
      </c>
      <c r="E43" s="2">
        <v>3268</v>
      </c>
      <c r="F43" s="2">
        <v>2555</v>
      </c>
      <c r="G43" s="2">
        <v>2928</v>
      </c>
      <c r="H43" s="2">
        <v>2944</v>
      </c>
      <c r="I43" s="2">
        <v>3</v>
      </c>
      <c r="J43" s="2">
        <v>4</v>
      </c>
      <c r="K43" s="14">
        <f t="shared" si="0"/>
        <v>0.006249999999999978</v>
      </c>
    </row>
    <row r="44" spans="1:11" ht="15.75">
      <c r="A44" s="1">
        <v>0.6243055555555556</v>
      </c>
      <c r="B44" s="2">
        <v>42</v>
      </c>
      <c r="C44" s="2">
        <v>360</v>
      </c>
      <c r="D44" s="2">
        <v>2517</v>
      </c>
      <c r="E44" s="2">
        <v>2605</v>
      </c>
      <c r="F44" s="2">
        <v>1258</v>
      </c>
      <c r="G44" s="2">
        <v>1983</v>
      </c>
      <c r="H44" s="2">
        <v>2930</v>
      </c>
      <c r="I44" s="2">
        <v>0</v>
      </c>
      <c r="J44" s="2">
        <v>0</v>
      </c>
      <c r="K44" s="14">
        <f t="shared" si="0"/>
        <v>0.00347222222222221</v>
      </c>
    </row>
    <row r="45" spans="1:11" ht="15.75">
      <c r="A45" s="1">
        <v>0.6284722222222222</v>
      </c>
      <c r="B45" s="2">
        <v>43</v>
      </c>
      <c r="C45" s="2">
        <v>372</v>
      </c>
      <c r="D45" s="2">
        <v>2046</v>
      </c>
      <c r="E45" s="2">
        <v>2976</v>
      </c>
      <c r="F45" s="2">
        <v>3220</v>
      </c>
      <c r="G45" s="2">
        <v>2923</v>
      </c>
      <c r="H45" s="2">
        <v>3223</v>
      </c>
      <c r="I45" s="2">
        <v>5</v>
      </c>
      <c r="J45" s="2">
        <v>1</v>
      </c>
      <c r="K45" s="14">
        <f t="shared" si="0"/>
        <v>0.004166666666666652</v>
      </c>
    </row>
    <row r="46" spans="1:11" ht="15.75">
      <c r="A46" s="1">
        <v>0.6319444444444444</v>
      </c>
      <c r="B46" s="2">
        <v>44</v>
      </c>
      <c r="C46" s="2">
        <v>2910</v>
      </c>
      <c r="D46" s="2">
        <v>2471</v>
      </c>
      <c r="E46" s="2">
        <v>2921</v>
      </c>
      <c r="F46" s="2">
        <v>3049</v>
      </c>
      <c r="G46" s="2">
        <v>2925</v>
      </c>
      <c r="H46" s="2">
        <v>2927</v>
      </c>
      <c r="I46" s="2">
        <v>6</v>
      </c>
      <c r="J46" s="2">
        <v>1</v>
      </c>
      <c r="K46" s="14">
        <f t="shared" si="0"/>
        <v>0.00347222222222221</v>
      </c>
    </row>
    <row r="47" spans="1:11" ht="15.75">
      <c r="A47" s="1">
        <v>0.6354166666666666</v>
      </c>
      <c r="B47" s="2">
        <v>45</v>
      </c>
      <c r="C47" s="2">
        <v>2903</v>
      </c>
      <c r="D47" s="2">
        <v>3213</v>
      </c>
      <c r="E47" s="2">
        <v>3218</v>
      </c>
      <c r="F47" s="2">
        <v>2904</v>
      </c>
      <c r="G47" s="2">
        <v>3238</v>
      </c>
      <c r="H47" s="2">
        <v>2942</v>
      </c>
      <c r="I47" s="2">
        <v>0</v>
      </c>
      <c r="J47" s="2">
        <v>1</v>
      </c>
      <c r="K47" s="14">
        <f t="shared" si="0"/>
        <v>0.00347222222222221</v>
      </c>
    </row>
    <row r="48" spans="1:11" ht="15.75">
      <c r="A48" s="1">
        <v>0.638888888888889</v>
      </c>
      <c r="B48" s="2">
        <v>46</v>
      </c>
      <c r="C48" s="2">
        <v>1346</v>
      </c>
      <c r="D48" s="2">
        <v>2928</v>
      </c>
      <c r="E48" s="2">
        <v>3221</v>
      </c>
      <c r="F48" s="2">
        <v>2906</v>
      </c>
      <c r="G48" s="2">
        <v>2980</v>
      </c>
      <c r="H48" s="2">
        <v>1510</v>
      </c>
      <c r="I48" s="2">
        <v>4</v>
      </c>
      <c r="J48" s="2">
        <v>1</v>
      </c>
      <c r="K48" s="14">
        <f t="shared" si="0"/>
        <v>0.003472222222222321</v>
      </c>
    </row>
    <row r="49" spans="1:11" ht="15.75">
      <c r="A49" s="1">
        <v>0.64375</v>
      </c>
      <c r="B49" s="2">
        <v>47</v>
      </c>
      <c r="C49" s="2">
        <v>492</v>
      </c>
      <c r="D49" s="2">
        <v>2930</v>
      </c>
      <c r="E49" s="2">
        <v>2557</v>
      </c>
      <c r="F49" s="2">
        <v>488</v>
      </c>
      <c r="G49" s="2">
        <v>1359</v>
      </c>
      <c r="H49" s="2">
        <v>2149</v>
      </c>
      <c r="I49" s="2">
        <v>0</v>
      </c>
      <c r="J49" s="2">
        <v>3</v>
      </c>
      <c r="K49" s="14">
        <f t="shared" si="0"/>
        <v>0.004861111111111094</v>
      </c>
    </row>
    <row r="50" spans="1:11" ht="15.75">
      <c r="A50" s="1">
        <v>0.6472222222222223</v>
      </c>
      <c r="B50" s="2">
        <v>48</v>
      </c>
      <c r="C50" s="2">
        <v>2915</v>
      </c>
      <c r="D50" s="2">
        <v>372</v>
      </c>
      <c r="E50" s="2">
        <v>2412</v>
      </c>
      <c r="F50" s="2">
        <v>2517</v>
      </c>
      <c r="G50" s="2">
        <v>2660</v>
      </c>
      <c r="H50" s="2">
        <v>2929</v>
      </c>
      <c r="I50" s="2">
        <v>2</v>
      </c>
      <c r="J50" s="2">
        <v>0</v>
      </c>
      <c r="K50" s="14">
        <f t="shared" si="0"/>
        <v>0.00347222222222221</v>
      </c>
    </row>
    <row r="51" spans="1:11" ht="15.75">
      <c r="A51" s="1">
        <v>0.6520833333333333</v>
      </c>
      <c r="B51" s="2">
        <v>49</v>
      </c>
      <c r="C51" s="2">
        <v>2944</v>
      </c>
      <c r="D51" s="2">
        <v>2990</v>
      </c>
      <c r="E51" s="2">
        <v>2605</v>
      </c>
      <c r="F51" s="2">
        <v>2522</v>
      </c>
      <c r="G51" s="2">
        <v>1318</v>
      </c>
      <c r="H51" s="2">
        <v>2147</v>
      </c>
      <c r="I51" s="2">
        <v>1</v>
      </c>
      <c r="J51" s="2">
        <v>2</v>
      </c>
      <c r="K51" s="14">
        <f t="shared" si="0"/>
        <v>0.004861111111111094</v>
      </c>
    </row>
    <row r="52" spans="1:11" ht="15.75">
      <c r="A52" s="1">
        <v>0.65625</v>
      </c>
      <c r="B52" s="2">
        <v>50</v>
      </c>
      <c r="C52" s="2">
        <v>2148</v>
      </c>
      <c r="D52" s="2">
        <v>3390</v>
      </c>
      <c r="E52" s="2">
        <v>3268</v>
      </c>
      <c r="F52" s="2">
        <v>1258</v>
      </c>
      <c r="G52" s="2">
        <v>3393</v>
      </c>
      <c r="H52" s="2">
        <v>2907</v>
      </c>
      <c r="I52" s="2">
        <v>0</v>
      </c>
      <c r="J52" s="2">
        <v>4</v>
      </c>
      <c r="K52" s="14">
        <f t="shared" si="0"/>
        <v>0.004166666666666652</v>
      </c>
    </row>
    <row r="53" spans="1:11" ht="15.75">
      <c r="A53" s="1">
        <v>0.6597222222222222</v>
      </c>
      <c r="B53" s="2">
        <v>51</v>
      </c>
      <c r="C53" s="2">
        <v>1778</v>
      </c>
      <c r="D53" s="2">
        <v>1425</v>
      </c>
      <c r="E53" s="2">
        <v>1899</v>
      </c>
      <c r="F53" s="2">
        <v>360</v>
      </c>
      <c r="G53" s="2">
        <v>2898</v>
      </c>
      <c r="H53" s="2">
        <v>2923</v>
      </c>
      <c r="I53" s="2">
        <v>0</v>
      </c>
      <c r="J53" s="2">
        <v>2</v>
      </c>
      <c r="K53" s="14">
        <f t="shared" si="0"/>
        <v>0.00347222222222221</v>
      </c>
    </row>
    <row r="54" spans="1:11" ht="15.75">
      <c r="A54" s="1">
        <v>0.6638888888888889</v>
      </c>
      <c r="B54" s="2">
        <v>52</v>
      </c>
      <c r="C54" s="2">
        <v>1983</v>
      </c>
      <c r="D54" s="2">
        <v>3220</v>
      </c>
      <c r="E54" s="2">
        <v>3070</v>
      </c>
      <c r="F54" s="2">
        <v>1294</v>
      </c>
      <c r="G54" s="2">
        <v>3222</v>
      </c>
      <c r="H54" s="2">
        <v>949</v>
      </c>
      <c r="I54" s="2">
        <v>3</v>
      </c>
      <c r="J54" s="2">
        <v>0</v>
      </c>
      <c r="K54" s="14">
        <f t="shared" si="0"/>
        <v>0.004166666666666652</v>
      </c>
    </row>
    <row r="55" spans="1:11" ht="15.75">
      <c r="A55" s="1">
        <v>0.6680555555555556</v>
      </c>
      <c r="B55" s="2">
        <v>53</v>
      </c>
      <c r="C55" s="2">
        <v>3286</v>
      </c>
      <c r="D55" s="2">
        <v>2926</v>
      </c>
      <c r="E55" s="2">
        <v>948</v>
      </c>
      <c r="F55" s="2">
        <v>3219</v>
      </c>
      <c r="G55" s="2">
        <v>2555</v>
      </c>
      <c r="H55" s="2">
        <v>2924</v>
      </c>
      <c r="I55" s="2">
        <v>4</v>
      </c>
      <c r="J55" s="2">
        <v>0</v>
      </c>
      <c r="K55" s="14">
        <f t="shared" si="0"/>
        <v>0.004166666666666763</v>
      </c>
    </row>
    <row r="56" spans="1:11" ht="15.75">
      <c r="A56" s="1">
        <v>0.6715277777777778</v>
      </c>
      <c r="B56" s="2">
        <v>54</v>
      </c>
      <c r="C56" s="2">
        <v>3237</v>
      </c>
      <c r="D56" s="2">
        <v>2927</v>
      </c>
      <c r="E56" s="2">
        <v>1510</v>
      </c>
      <c r="F56" s="2">
        <v>2046</v>
      </c>
      <c r="G56" s="2">
        <v>2930</v>
      </c>
      <c r="H56" s="2">
        <v>1318</v>
      </c>
      <c r="I56" s="2">
        <v>3</v>
      </c>
      <c r="J56" s="2">
        <v>6</v>
      </c>
      <c r="K56" s="14">
        <f t="shared" si="0"/>
        <v>0.00347222222222221</v>
      </c>
    </row>
    <row r="57" spans="1:11" ht="15.75">
      <c r="A57" s="1">
        <v>0.6756944444444444</v>
      </c>
      <c r="B57" s="2">
        <v>55</v>
      </c>
      <c r="C57" s="2">
        <v>3390</v>
      </c>
      <c r="D57" s="2">
        <v>3221</v>
      </c>
      <c r="E57" s="2">
        <v>3223</v>
      </c>
      <c r="F57" s="2">
        <v>2517</v>
      </c>
      <c r="G57" s="2">
        <v>2149</v>
      </c>
      <c r="H57" s="2">
        <v>2910</v>
      </c>
      <c r="I57" s="2">
        <v>5</v>
      </c>
      <c r="J57" s="2">
        <v>4</v>
      </c>
      <c r="K57" s="14">
        <f t="shared" si="0"/>
        <v>0.004166666666666541</v>
      </c>
    </row>
    <row r="58" spans="1:11" ht="15.75">
      <c r="A58" s="1">
        <v>0.6791666666666667</v>
      </c>
      <c r="B58" s="2">
        <v>56</v>
      </c>
      <c r="C58" s="2">
        <v>2990</v>
      </c>
      <c r="D58" s="2">
        <v>2471</v>
      </c>
      <c r="E58" s="2">
        <v>3238</v>
      </c>
      <c r="F58" s="2">
        <v>1359</v>
      </c>
      <c r="G58" s="2">
        <v>2915</v>
      </c>
      <c r="H58" s="2">
        <v>360</v>
      </c>
      <c r="I58" s="2">
        <v>2</v>
      </c>
      <c r="J58" s="2">
        <v>3</v>
      </c>
      <c r="K58" s="14">
        <f t="shared" si="0"/>
        <v>0.003472222222222321</v>
      </c>
    </row>
    <row r="59" spans="1:11" ht="15.75">
      <c r="A59" s="1">
        <v>0.6833333333333332</v>
      </c>
      <c r="B59" s="2">
        <v>57</v>
      </c>
      <c r="C59" s="2">
        <v>1425</v>
      </c>
      <c r="D59" s="2">
        <v>492</v>
      </c>
      <c r="E59" s="2">
        <v>1346</v>
      </c>
      <c r="F59" s="2">
        <v>2925</v>
      </c>
      <c r="G59" s="2">
        <v>1258</v>
      </c>
      <c r="H59" s="2">
        <v>2976</v>
      </c>
      <c r="I59" s="2">
        <v>0</v>
      </c>
      <c r="J59" s="2">
        <v>3</v>
      </c>
      <c r="K59" s="14">
        <f t="shared" si="0"/>
        <v>0.004166666666666541</v>
      </c>
    </row>
    <row r="60" spans="1:11" ht="15.75">
      <c r="A60" s="1">
        <v>0.6895833333333333</v>
      </c>
      <c r="B60" s="2">
        <v>58</v>
      </c>
      <c r="C60" s="2">
        <v>2147</v>
      </c>
      <c r="D60" s="2">
        <v>2942</v>
      </c>
      <c r="E60" s="2">
        <v>3220</v>
      </c>
      <c r="F60" s="2">
        <v>3049</v>
      </c>
      <c r="G60" s="2">
        <v>2924</v>
      </c>
      <c r="H60" s="2">
        <v>2412</v>
      </c>
      <c r="I60" s="2">
        <v>2</v>
      </c>
      <c r="J60" s="2">
        <v>0</v>
      </c>
      <c r="K60" s="14">
        <f t="shared" si="0"/>
        <v>0.006250000000000089</v>
      </c>
    </row>
    <row r="61" spans="1:11" ht="15.75">
      <c r="A61" s="1">
        <v>0.6930555555555555</v>
      </c>
      <c r="B61" s="2">
        <v>59</v>
      </c>
      <c r="C61" s="2">
        <v>3286</v>
      </c>
      <c r="D61" s="2">
        <v>1294</v>
      </c>
      <c r="E61" s="2">
        <v>3268</v>
      </c>
      <c r="F61" s="2">
        <v>2148</v>
      </c>
      <c r="G61" s="2">
        <v>2921</v>
      </c>
      <c r="H61" s="2">
        <v>2898</v>
      </c>
      <c r="I61" s="2">
        <v>1</v>
      </c>
      <c r="J61" s="2">
        <v>2</v>
      </c>
      <c r="K61" s="14">
        <f t="shared" si="0"/>
        <v>0.00347222222222221</v>
      </c>
    </row>
    <row r="62" spans="1:11" ht="15.75">
      <c r="A62" s="1">
        <v>0.6972222222222223</v>
      </c>
      <c r="B62" s="2">
        <v>60</v>
      </c>
      <c r="C62" s="2">
        <v>2907</v>
      </c>
      <c r="D62" s="2">
        <v>2522</v>
      </c>
      <c r="E62" s="2">
        <v>372</v>
      </c>
      <c r="F62" s="2">
        <v>948</v>
      </c>
      <c r="G62" s="2">
        <v>2046</v>
      </c>
      <c r="H62" s="2">
        <v>3218</v>
      </c>
      <c r="I62" s="2">
        <v>2</v>
      </c>
      <c r="J62" s="2">
        <v>6</v>
      </c>
      <c r="K62" s="14">
        <f t="shared" si="0"/>
        <v>0.004166666666666763</v>
      </c>
    </row>
    <row r="63" spans="1:11" ht="15.75">
      <c r="A63" s="1">
        <v>0.7006944444444444</v>
      </c>
      <c r="B63" s="2">
        <v>61</v>
      </c>
      <c r="C63" s="2">
        <v>949</v>
      </c>
      <c r="D63" s="2">
        <v>2605</v>
      </c>
      <c r="E63" s="2">
        <v>2904</v>
      </c>
      <c r="F63" s="2">
        <v>3222</v>
      </c>
      <c r="G63" s="2">
        <v>2980</v>
      </c>
      <c r="H63" s="2">
        <v>3237</v>
      </c>
      <c r="I63" s="2">
        <v>0</v>
      </c>
      <c r="J63" s="2">
        <v>1</v>
      </c>
      <c r="K63" s="14">
        <f t="shared" si="0"/>
        <v>0.003472222222222099</v>
      </c>
    </row>
    <row r="64" spans="1:11" ht="15.75">
      <c r="A64" s="1">
        <v>0.7034722222222222</v>
      </c>
      <c r="B64" s="2">
        <v>62</v>
      </c>
      <c r="C64" s="2">
        <v>2923</v>
      </c>
      <c r="D64" s="2">
        <v>2928</v>
      </c>
      <c r="E64" s="2">
        <v>3393</v>
      </c>
      <c r="F64" s="2">
        <v>2557</v>
      </c>
      <c r="G64" s="2">
        <v>2660</v>
      </c>
      <c r="H64" s="2">
        <v>2926</v>
      </c>
      <c r="I64" s="2">
        <v>2</v>
      </c>
      <c r="J64" s="2">
        <v>4</v>
      </c>
      <c r="K64" s="14">
        <f t="shared" si="0"/>
        <v>0.002777777777777768</v>
      </c>
    </row>
    <row r="65" spans="1:11" ht="15.75">
      <c r="A65" s="1">
        <v>0.7083333333333334</v>
      </c>
      <c r="B65" s="2">
        <v>63</v>
      </c>
      <c r="C65" s="2">
        <v>3219</v>
      </c>
      <c r="D65" s="2">
        <v>3213</v>
      </c>
      <c r="E65" s="2">
        <v>488</v>
      </c>
      <c r="F65" s="2">
        <v>2944</v>
      </c>
      <c r="G65" s="2">
        <v>1983</v>
      </c>
      <c r="H65" s="2">
        <v>1778</v>
      </c>
      <c r="I65" s="2">
        <v>7</v>
      </c>
      <c r="J65" s="2">
        <v>0</v>
      </c>
      <c r="K65" s="14">
        <f t="shared" si="0"/>
        <v>0.004861111111111205</v>
      </c>
    </row>
    <row r="66" spans="1:11" ht="15.75">
      <c r="A66" s="1">
        <v>0.7118055555555555</v>
      </c>
      <c r="B66" s="2">
        <v>64</v>
      </c>
      <c r="C66" s="2">
        <v>2903</v>
      </c>
      <c r="D66" s="2">
        <v>2906</v>
      </c>
      <c r="E66" s="2">
        <v>2555</v>
      </c>
      <c r="F66" s="2">
        <v>1899</v>
      </c>
      <c r="G66" s="2">
        <v>3070</v>
      </c>
      <c r="H66" s="2">
        <v>2929</v>
      </c>
      <c r="I66" s="2">
        <v>1</v>
      </c>
      <c r="J66" s="2">
        <v>4</v>
      </c>
      <c r="K66" s="14">
        <f t="shared" si="0"/>
        <v>0.003472222222222099</v>
      </c>
    </row>
    <row r="67" spans="1:12" ht="15.75">
      <c r="A67" s="1">
        <v>0.7166666666666667</v>
      </c>
      <c r="B67" s="2">
        <v>65</v>
      </c>
      <c r="C67" s="2">
        <v>2915</v>
      </c>
      <c r="D67" s="2">
        <v>3218</v>
      </c>
      <c r="E67" s="2">
        <v>1510</v>
      </c>
      <c r="F67" s="2">
        <v>3268</v>
      </c>
      <c r="G67" s="2">
        <v>3220</v>
      </c>
      <c r="H67" s="2">
        <v>1425</v>
      </c>
      <c r="I67" s="2">
        <v>1</v>
      </c>
      <c r="J67" s="2">
        <v>0</v>
      </c>
      <c r="K67" s="14">
        <f t="shared" si="0"/>
        <v>0.004861111111111205</v>
      </c>
      <c r="L67" s="14">
        <f>(SUM(K31:K67))/(67-30)</f>
        <v>0.004222972972972973</v>
      </c>
    </row>
    <row r="68" spans="1:12" ht="15.75">
      <c r="A68" s="1">
        <v>0.3840277777777778</v>
      </c>
      <c r="B68" s="2">
        <v>66</v>
      </c>
      <c r="C68" s="2">
        <v>3390</v>
      </c>
      <c r="D68" s="2">
        <v>949</v>
      </c>
      <c r="E68" s="2">
        <v>2930</v>
      </c>
      <c r="F68" s="2">
        <v>3238</v>
      </c>
      <c r="G68" s="2">
        <v>2924</v>
      </c>
      <c r="H68" s="2">
        <v>372</v>
      </c>
      <c r="I68" s="2">
        <v>1</v>
      </c>
      <c r="J68" s="2">
        <v>0</v>
      </c>
      <c r="L68" t="s">
        <v>40</v>
      </c>
    </row>
    <row r="69" spans="1:11" ht="15.75">
      <c r="A69" s="1">
        <v>0.3875</v>
      </c>
      <c r="B69" s="2">
        <v>67</v>
      </c>
      <c r="C69" s="2">
        <v>3237</v>
      </c>
      <c r="D69" s="2">
        <v>2149</v>
      </c>
      <c r="E69" s="2">
        <v>2923</v>
      </c>
      <c r="F69" s="2">
        <v>2907</v>
      </c>
      <c r="G69" s="2">
        <v>2921</v>
      </c>
      <c r="H69" s="2">
        <v>1359</v>
      </c>
      <c r="I69" s="2">
        <v>2</v>
      </c>
      <c r="J69" s="2">
        <v>0</v>
      </c>
      <c r="K69" s="14">
        <f t="shared" si="0"/>
        <v>0.00347222222222221</v>
      </c>
    </row>
    <row r="70" spans="1:11" ht="15.75">
      <c r="A70" s="1">
        <v>0.39166666666666666</v>
      </c>
      <c r="B70" s="2">
        <v>68</v>
      </c>
      <c r="C70" s="2">
        <v>2944</v>
      </c>
      <c r="D70" s="2">
        <v>2904</v>
      </c>
      <c r="E70" s="2">
        <v>2926</v>
      </c>
      <c r="F70" s="2">
        <v>1294</v>
      </c>
      <c r="G70" s="2">
        <v>3221</v>
      </c>
      <c r="H70" s="2">
        <v>2976</v>
      </c>
      <c r="I70" s="2">
        <v>0</v>
      </c>
      <c r="J70" s="2">
        <v>7</v>
      </c>
      <c r="K70" s="14">
        <f aca="true" t="shared" si="1" ref="K70:K98">A70-A69</f>
        <v>0.004166666666666652</v>
      </c>
    </row>
    <row r="71" spans="1:11" ht="15.75">
      <c r="A71" s="1">
        <v>0.3951388888888889</v>
      </c>
      <c r="B71" s="2">
        <v>69</v>
      </c>
      <c r="C71" s="2">
        <v>2522</v>
      </c>
      <c r="D71" s="2">
        <v>2898</v>
      </c>
      <c r="E71" s="2">
        <v>3393</v>
      </c>
      <c r="F71" s="2">
        <v>1983</v>
      </c>
      <c r="G71" s="2">
        <v>2942</v>
      </c>
      <c r="H71" s="2">
        <v>1346</v>
      </c>
      <c r="I71" s="2">
        <v>7</v>
      </c>
      <c r="J71" s="2">
        <v>6</v>
      </c>
      <c r="K71" s="14">
        <f t="shared" si="1"/>
        <v>0.00347222222222221</v>
      </c>
    </row>
    <row r="72" spans="1:11" ht="15.75">
      <c r="A72" s="1">
        <v>0.3986111111111111</v>
      </c>
      <c r="B72" s="2">
        <v>70</v>
      </c>
      <c r="C72" s="2">
        <v>2903</v>
      </c>
      <c r="D72" s="2">
        <v>2990</v>
      </c>
      <c r="E72" s="2">
        <v>2980</v>
      </c>
      <c r="F72" s="2">
        <v>2517</v>
      </c>
      <c r="G72" s="2">
        <v>2471</v>
      </c>
      <c r="H72" s="2">
        <v>3222</v>
      </c>
      <c r="I72" s="2">
        <v>0</v>
      </c>
      <c r="J72" s="2">
        <v>3</v>
      </c>
      <c r="K72" s="14">
        <f t="shared" si="1"/>
        <v>0.00347222222222221</v>
      </c>
    </row>
    <row r="73" spans="1:11" ht="15.75">
      <c r="A73" s="1">
        <v>0.40277777777777773</v>
      </c>
      <c r="B73" s="2">
        <v>71</v>
      </c>
      <c r="C73" s="2">
        <v>2929</v>
      </c>
      <c r="D73" s="2">
        <v>2928</v>
      </c>
      <c r="E73" s="2">
        <v>1258</v>
      </c>
      <c r="F73" s="2">
        <v>3223</v>
      </c>
      <c r="G73" s="2">
        <v>3219</v>
      </c>
      <c r="H73" s="2">
        <v>2147</v>
      </c>
      <c r="I73" s="2">
        <v>0</v>
      </c>
      <c r="J73" s="2">
        <v>1</v>
      </c>
      <c r="K73" s="14">
        <f t="shared" si="1"/>
        <v>0.004166666666666652</v>
      </c>
    </row>
    <row r="74" spans="1:11" ht="15.75">
      <c r="A74" s="1">
        <v>0.4069444444444445</v>
      </c>
      <c r="B74" s="2">
        <v>72</v>
      </c>
      <c r="C74" s="2">
        <v>2605</v>
      </c>
      <c r="D74" s="2">
        <v>2906</v>
      </c>
      <c r="E74" s="2">
        <v>2046</v>
      </c>
      <c r="F74" s="2">
        <v>492</v>
      </c>
      <c r="G74" s="2">
        <v>3286</v>
      </c>
      <c r="H74" s="2">
        <v>2412</v>
      </c>
      <c r="I74" s="2">
        <v>8</v>
      </c>
      <c r="J74" s="2">
        <v>3</v>
      </c>
      <c r="K74" s="14">
        <f t="shared" si="1"/>
        <v>0.004166666666666763</v>
      </c>
    </row>
    <row r="75" spans="1:11" ht="15.75">
      <c r="A75" s="1">
        <v>0.41041666666666665</v>
      </c>
      <c r="B75" s="2">
        <v>73</v>
      </c>
      <c r="C75" s="2">
        <v>2557</v>
      </c>
      <c r="D75" s="2">
        <v>2910</v>
      </c>
      <c r="E75" s="2">
        <v>2925</v>
      </c>
      <c r="F75" s="2">
        <v>1899</v>
      </c>
      <c r="G75" s="2">
        <v>1318</v>
      </c>
      <c r="H75" s="2">
        <v>3213</v>
      </c>
      <c r="I75" s="2">
        <v>5</v>
      </c>
      <c r="J75" s="2">
        <v>6</v>
      </c>
      <c r="K75" s="14">
        <f t="shared" si="1"/>
        <v>0.0034722222222221544</v>
      </c>
    </row>
    <row r="76" spans="1:11" ht="15.75">
      <c r="A76" s="1">
        <v>0.4138888888888889</v>
      </c>
      <c r="B76" s="2">
        <v>74</v>
      </c>
      <c r="C76" s="2">
        <v>948</v>
      </c>
      <c r="D76" s="2">
        <v>2148</v>
      </c>
      <c r="E76" s="2">
        <v>3070</v>
      </c>
      <c r="F76" s="2">
        <v>2927</v>
      </c>
      <c r="G76" s="2">
        <v>1778</v>
      </c>
      <c r="H76" s="2">
        <v>2660</v>
      </c>
      <c r="I76" s="2">
        <v>4</v>
      </c>
      <c r="J76" s="2">
        <v>2</v>
      </c>
      <c r="K76" s="14">
        <f t="shared" si="1"/>
        <v>0.0034722222222222654</v>
      </c>
    </row>
    <row r="77" spans="1:11" ht="15.75">
      <c r="A77" s="1">
        <v>0.41805555555555557</v>
      </c>
      <c r="B77" s="2">
        <v>75</v>
      </c>
      <c r="C77" s="2">
        <v>488</v>
      </c>
      <c r="D77" s="2">
        <v>3049</v>
      </c>
      <c r="E77" s="2">
        <v>3218</v>
      </c>
      <c r="F77" s="2">
        <v>360</v>
      </c>
      <c r="G77" s="2">
        <v>2555</v>
      </c>
      <c r="H77" s="2">
        <v>1294</v>
      </c>
      <c r="I77" s="2">
        <v>8</v>
      </c>
      <c r="J77" s="2">
        <v>5</v>
      </c>
      <c r="K77" s="14">
        <f t="shared" si="1"/>
        <v>0.004166666666666652</v>
      </c>
    </row>
    <row r="78" spans="1:11" ht="15.75">
      <c r="A78" s="1">
        <v>0.4222222222222222</v>
      </c>
      <c r="B78" s="2">
        <v>76</v>
      </c>
      <c r="C78" s="2">
        <v>2923</v>
      </c>
      <c r="D78" s="2">
        <v>2926</v>
      </c>
      <c r="E78" s="2">
        <v>3222</v>
      </c>
      <c r="F78" s="2">
        <v>2522</v>
      </c>
      <c r="G78" s="2">
        <v>1510</v>
      </c>
      <c r="H78" s="2">
        <v>3390</v>
      </c>
      <c r="I78" s="2">
        <v>1</v>
      </c>
      <c r="J78" s="2">
        <v>0</v>
      </c>
      <c r="K78" s="14">
        <f t="shared" si="1"/>
        <v>0.004166666666666652</v>
      </c>
    </row>
    <row r="79" spans="1:11" ht="15.75">
      <c r="A79" s="1">
        <v>0.4277777777777778</v>
      </c>
      <c r="B79" s="2">
        <v>77</v>
      </c>
      <c r="C79" s="2">
        <v>2921</v>
      </c>
      <c r="D79" s="2">
        <v>3393</v>
      </c>
      <c r="E79" s="2">
        <v>2990</v>
      </c>
      <c r="F79" s="2">
        <v>2929</v>
      </c>
      <c r="G79" s="2">
        <v>372</v>
      </c>
      <c r="H79" s="2">
        <v>2904</v>
      </c>
      <c r="I79" s="2">
        <v>1</v>
      </c>
      <c r="J79" s="2">
        <v>0</v>
      </c>
      <c r="K79" s="14">
        <f t="shared" si="1"/>
        <v>0.005555555555555591</v>
      </c>
    </row>
    <row r="80" spans="1:11" ht="15.75">
      <c r="A80" s="1">
        <v>0.4305555555555556</v>
      </c>
      <c r="B80" s="2">
        <v>78</v>
      </c>
      <c r="C80" s="2">
        <v>2915</v>
      </c>
      <c r="D80" s="2">
        <v>3286</v>
      </c>
      <c r="E80" s="2">
        <v>3237</v>
      </c>
      <c r="F80" s="2">
        <v>2944</v>
      </c>
      <c r="G80" s="2">
        <v>2903</v>
      </c>
      <c r="H80" s="2">
        <v>1346</v>
      </c>
      <c r="I80" s="2">
        <v>6</v>
      </c>
      <c r="J80" s="2">
        <v>3</v>
      </c>
      <c r="K80" s="14">
        <f t="shared" si="1"/>
        <v>0.002777777777777768</v>
      </c>
    </row>
    <row r="81" spans="1:11" ht="15.75">
      <c r="A81" s="1">
        <v>0.4354166666666666</v>
      </c>
      <c r="B81" s="2">
        <v>79</v>
      </c>
      <c r="C81" s="2">
        <v>2928</v>
      </c>
      <c r="D81" s="2">
        <v>1425</v>
      </c>
      <c r="E81" s="2">
        <v>2517</v>
      </c>
      <c r="F81" s="2">
        <v>1899</v>
      </c>
      <c r="G81" s="2">
        <v>2148</v>
      </c>
      <c r="H81" s="2">
        <v>492</v>
      </c>
      <c r="I81" s="2">
        <v>0</v>
      </c>
      <c r="J81" s="2">
        <v>1</v>
      </c>
      <c r="K81" s="14">
        <f t="shared" si="1"/>
        <v>0.004861111111111038</v>
      </c>
    </row>
    <row r="82" spans="1:11" ht="15.75">
      <c r="A82" s="1">
        <v>0.4388888888888889</v>
      </c>
      <c r="B82" s="2">
        <v>80</v>
      </c>
      <c r="C82" s="2">
        <v>1318</v>
      </c>
      <c r="D82" s="2">
        <v>1258</v>
      </c>
      <c r="E82" s="2">
        <v>2906</v>
      </c>
      <c r="F82" s="2">
        <v>2149</v>
      </c>
      <c r="G82" s="2">
        <v>2942</v>
      </c>
      <c r="H82" s="2">
        <v>948</v>
      </c>
      <c r="I82" s="2">
        <v>0</v>
      </c>
      <c r="J82" s="2">
        <v>5</v>
      </c>
      <c r="K82" s="14">
        <f t="shared" si="1"/>
        <v>0.0034722222222222654</v>
      </c>
    </row>
    <row r="83" spans="1:11" ht="15.75">
      <c r="A83" s="1">
        <v>0.44236111111111115</v>
      </c>
      <c r="B83" s="2">
        <v>81</v>
      </c>
      <c r="C83" s="2">
        <v>3238</v>
      </c>
      <c r="D83" s="2">
        <v>1778</v>
      </c>
      <c r="E83" s="2">
        <v>3223</v>
      </c>
      <c r="F83" s="2">
        <v>2980</v>
      </c>
      <c r="G83" s="2">
        <v>2557</v>
      </c>
      <c r="H83" s="2">
        <v>3220</v>
      </c>
      <c r="I83" s="2">
        <v>7</v>
      </c>
      <c r="J83" s="2">
        <v>4</v>
      </c>
      <c r="K83" s="14">
        <f t="shared" si="1"/>
        <v>0.0034722222222222654</v>
      </c>
    </row>
    <row r="84" spans="1:11" ht="15.75">
      <c r="A84" s="1">
        <v>0.4465277777777778</v>
      </c>
      <c r="B84" s="2">
        <v>82</v>
      </c>
      <c r="C84" s="2">
        <v>2910</v>
      </c>
      <c r="D84" s="2">
        <v>1983</v>
      </c>
      <c r="E84" s="2">
        <v>360</v>
      </c>
      <c r="F84" s="2">
        <v>2907</v>
      </c>
      <c r="G84" s="2">
        <v>2147</v>
      </c>
      <c r="H84" s="2">
        <v>2976</v>
      </c>
      <c r="I84" s="2">
        <v>5</v>
      </c>
      <c r="J84" s="2">
        <v>1</v>
      </c>
      <c r="K84" s="14">
        <f t="shared" si="1"/>
        <v>0.004166666666666652</v>
      </c>
    </row>
    <row r="85" spans="1:11" ht="15.75">
      <c r="A85" s="1">
        <v>0.44930555555555557</v>
      </c>
      <c r="B85" s="2">
        <v>83</v>
      </c>
      <c r="C85" s="2">
        <v>3219</v>
      </c>
      <c r="D85" s="2">
        <v>3049</v>
      </c>
      <c r="E85" s="2">
        <v>2930</v>
      </c>
      <c r="F85" s="2">
        <v>2046</v>
      </c>
      <c r="G85" s="2">
        <v>3070</v>
      </c>
      <c r="H85" s="2">
        <v>2898</v>
      </c>
      <c r="I85" s="2">
        <v>4</v>
      </c>
      <c r="J85" s="2">
        <v>4</v>
      </c>
      <c r="K85" s="14">
        <f t="shared" si="1"/>
        <v>0.002777777777777768</v>
      </c>
    </row>
    <row r="86" spans="1:11" ht="15.75">
      <c r="A86" s="1">
        <v>0.4548611111111111</v>
      </c>
      <c r="B86" s="2">
        <v>84</v>
      </c>
      <c r="C86" s="2">
        <v>2924</v>
      </c>
      <c r="D86" s="2">
        <v>3268</v>
      </c>
      <c r="E86" s="2">
        <v>3221</v>
      </c>
      <c r="F86" s="2">
        <v>2605</v>
      </c>
      <c r="G86" s="2">
        <v>1359</v>
      </c>
      <c r="H86" s="2">
        <v>2925</v>
      </c>
      <c r="I86" s="2">
        <v>5</v>
      </c>
      <c r="J86" s="2">
        <v>0</v>
      </c>
      <c r="K86" s="14">
        <f t="shared" si="1"/>
        <v>0.005555555555555536</v>
      </c>
    </row>
    <row r="87" spans="1:11" ht="15.75">
      <c r="A87" s="1">
        <v>0.4583333333333333</v>
      </c>
      <c r="B87" s="2">
        <v>85</v>
      </c>
      <c r="C87" s="2">
        <v>2412</v>
      </c>
      <c r="D87" s="2">
        <v>2660</v>
      </c>
      <c r="E87" s="2">
        <v>949</v>
      </c>
      <c r="F87" s="2">
        <v>3213</v>
      </c>
      <c r="G87" s="2">
        <v>2471</v>
      </c>
      <c r="H87" s="2">
        <v>2555</v>
      </c>
      <c r="I87" s="2">
        <v>2</v>
      </c>
      <c r="J87" s="2">
        <v>5</v>
      </c>
      <c r="K87" s="14">
        <f t="shared" si="1"/>
        <v>0.00347222222222221</v>
      </c>
    </row>
    <row r="88" spans="1:11" ht="15.75">
      <c r="A88" s="1">
        <v>0.46319444444444446</v>
      </c>
      <c r="B88" s="2">
        <v>86</v>
      </c>
      <c r="C88" s="2">
        <v>488</v>
      </c>
      <c r="D88" s="2">
        <v>3220</v>
      </c>
      <c r="E88" s="2">
        <v>3222</v>
      </c>
      <c r="F88" s="2">
        <v>2927</v>
      </c>
      <c r="G88" s="2">
        <v>2929</v>
      </c>
      <c r="H88" s="2">
        <v>2149</v>
      </c>
      <c r="I88" s="2">
        <v>4</v>
      </c>
      <c r="J88" s="2">
        <v>0</v>
      </c>
      <c r="K88" s="14">
        <f t="shared" si="1"/>
        <v>0.004861111111111149</v>
      </c>
    </row>
    <row r="89" spans="1:11" ht="15.75">
      <c r="A89" s="1">
        <v>0.4673611111111111</v>
      </c>
      <c r="B89" s="2">
        <v>87</v>
      </c>
      <c r="C89" s="2">
        <v>1294</v>
      </c>
      <c r="D89" s="2">
        <v>2923</v>
      </c>
      <c r="E89" s="2">
        <v>1318</v>
      </c>
      <c r="F89" s="2">
        <v>3286</v>
      </c>
      <c r="G89" s="2">
        <v>1258</v>
      </c>
      <c r="H89" s="2">
        <v>3238</v>
      </c>
      <c r="I89" s="2">
        <v>4</v>
      </c>
      <c r="J89" s="2">
        <v>4</v>
      </c>
      <c r="K89" s="14">
        <f t="shared" si="1"/>
        <v>0.004166666666666652</v>
      </c>
    </row>
    <row r="90" spans="1:11" ht="15.75">
      <c r="A90" s="1">
        <v>0.4708333333333334</v>
      </c>
      <c r="B90" s="2">
        <v>88</v>
      </c>
      <c r="C90" s="2">
        <v>3393</v>
      </c>
      <c r="D90" s="2">
        <v>2147</v>
      </c>
      <c r="E90" s="2">
        <v>1778</v>
      </c>
      <c r="F90" s="2">
        <v>2906</v>
      </c>
      <c r="G90" s="2">
        <v>3237</v>
      </c>
      <c r="H90" s="2">
        <v>2517</v>
      </c>
      <c r="I90" s="2">
        <v>4</v>
      </c>
      <c r="J90" s="2">
        <v>1</v>
      </c>
      <c r="K90" s="14">
        <f t="shared" si="1"/>
        <v>0.0034722222222222654</v>
      </c>
    </row>
    <row r="91" spans="1:11" ht="15.75">
      <c r="A91" s="1">
        <v>0.47430555555555554</v>
      </c>
      <c r="B91" s="2">
        <v>89</v>
      </c>
      <c r="C91" s="2">
        <v>2910</v>
      </c>
      <c r="D91" s="2">
        <v>2046</v>
      </c>
      <c r="E91" s="2">
        <v>2942</v>
      </c>
      <c r="F91" s="2">
        <v>2915</v>
      </c>
      <c r="G91" s="2">
        <v>2928</v>
      </c>
      <c r="H91" s="2">
        <v>2605</v>
      </c>
      <c r="I91" s="2">
        <v>4</v>
      </c>
      <c r="J91" s="2">
        <v>2</v>
      </c>
      <c r="K91" s="14">
        <f t="shared" si="1"/>
        <v>0.0034722222222221544</v>
      </c>
    </row>
    <row r="92" spans="1:11" ht="15.75">
      <c r="A92" s="1">
        <v>0.4784722222222222</v>
      </c>
      <c r="B92" s="2">
        <v>90</v>
      </c>
      <c r="C92" s="2">
        <v>492</v>
      </c>
      <c r="D92" s="2">
        <v>3221</v>
      </c>
      <c r="E92" s="2">
        <v>2898</v>
      </c>
      <c r="F92" s="2">
        <v>3218</v>
      </c>
      <c r="G92" s="2">
        <v>2471</v>
      </c>
      <c r="H92" s="2">
        <v>3390</v>
      </c>
      <c r="I92" s="2">
        <v>5</v>
      </c>
      <c r="J92" s="2">
        <v>0</v>
      </c>
      <c r="K92" s="14">
        <f t="shared" si="1"/>
        <v>0.004166666666666652</v>
      </c>
    </row>
    <row r="93" spans="1:11" ht="15.75">
      <c r="A93" s="1">
        <v>0.4826388888888889</v>
      </c>
      <c r="B93" s="2">
        <v>91</v>
      </c>
      <c r="C93" s="2">
        <v>1983</v>
      </c>
      <c r="D93" s="2">
        <v>1899</v>
      </c>
      <c r="E93" s="2">
        <v>372</v>
      </c>
      <c r="F93" s="2">
        <v>2926</v>
      </c>
      <c r="G93" s="2">
        <v>1359</v>
      </c>
      <c r="H93" s="2">
        <v>2927</v>
      </c>
      <c r="I93" s="2">
        <v>6</v>
      </c>
      <c r="J93" s="2">
        <v>0</v>
      </c>
      <c r="K93" s="14">
        <f t="shared" si="1"/>
        <v>0.004166666666666707</v>
      </c>
    </row>
    <row r="94" spans="1:11" ht="15.75">
      <c r="A94" s="1">
        <v>0.4861111111111111</v>
      </c>
      <c r="B94" s="2">
        <v>92</v>
      </c>
      <c r="C94" s="2">
        <v>3213</v>
      </c>
      <c r="D94" s="2">
        <v>2924</v>
      </c>
      <c r="E94" s="2">
        <v>360</v>
      </c>
      <c r="F94" s="2">
        <v>1510</v>
      </c>
      <c r="G94" s="2">
        <v>1346</v>
      </c>
      <c r="H94" s="2">
        <v>3223</v>
      </c>
      <c r="I94" s="2">
        <v>1</v>
      </c>
      <c r="J94" s="2">
        <v>2</v>
      </c>
      <c r="K94" s="14">
        <f t="shared" si="1"/>
        <v>0.00347222222222221</v>
      </c>
    </row>
    <row r="95" spans="1:11" ht="15.75">
      <c r="A95" s="1">
        <v>0.4895833333333333</v>
      </c>
      <c r="B95" s="2">
        <v>93</v>
      </c>
      <c r="C95" s="2">
        <v>2907</v>
      </c>
      <c r="D95" s="2">
        <v>1425</v>
      </c>
      <c r="E95" s="2">
        <v>2925</v>
      </c>
      <c r="F95" s="2">
        <v>488</v>
      </c>
      <c r="G95" s="2">
        <v>2990</v>
      </c>
      <c r="H95" s="2">
        <v>3070</v>
      </c>
      <c r="I95" s="2">
        <v>2</v>
      </c>
      <c r="J95" s="2">
        <v>2</v>
      </c>
      <c r="K95" s="14">
        <f t="shared" si="1"/>
        <v>0.00347222222222221</v>
      </c>
    </row>
    <row r="96" spans="1:11" ht="15.75">
      <c r="A96" s="1">
        <v>0.4930555555555556</v>
      </c>
      <c r="B96" s="2">
        <v>94</v>
      </c>
      <c r="C96" s="2">
        <v>2660</v>
      </c>
      <c r="D96" s="2">
        <v>2976</v>
      </c>
      <c r="E96" s="2">
        <v>3049</v>
      </c>
      <c r="F96" s="2">
        <v>3268</v>
      </c>
      <c r="G96" s="2">
        <v>3219</v>
      </c>
      <c r="H96" s="2">
        <v>949</v>
      </c>
      <c r="I96" s="2">
        <v>5</v>
      </c>
      <c r="J96" s="2">
        <v>5</v>
      </c>
      <c r="K96" s="14">
        <f t="shared" si="1"/>
        <v>0.0034722222222222654</v>
      </c>
    </row>
    <row r="97" spans="1:11" ht="15.75">
      <c r="A97" s="1">
        <v>0.4986111111111111</v>
      </c>
      <c r="B97" s="2">
        <v>95</v>
      </c>
      <c r="C97" s="2">
        <v>2557</v>
      </c>
      <c r="D97" s="2">
        <v>2522</v>
      </c>
      <c r="E97" s="2">
        <v>2148</v>
      </c>
      <c r="F97" s="2">
        <v>2555</v>
      </c>
      <c r="G97" s="2">
        <v>2412</v>
      </c>
      <c r="H97" s="2">
        <v>2904</v>
      </c>
      <c r="I97" s="2">
        <v>5</v>
      </c>
      <c r="J97" s="2">
        <v>0</v>
      </c>
      <c r="K97" s="14">
        <f t="shared" si="1"/>
        <v>0.005555555555555536</v>
      </c>
    </row>
    <row r="98" spans="1:12" ht="15.75">
      <c r="A98" s="1">
        <v>0.5027777777777778</v>
      </c>
      <c r="B98" s="2">
        <v>96</v>
      </c>
      <c r="C98" s="2">
        <v>2980</v>
      </c>
      <c r="D98" s="2">
        <v>2944</v>
      </c>
      <c r="E98" s="2">
        <v>2930</v>
      </c>
      <c r="F98" s="2">
        <v>2903</v>
      </c>
      <c r="G98" s="2">
        <v>2921</v>
      </c>
      <c r="H98" s="2">
        <v>948</v>
      </c>
      <c r="I98" s="2">
        <v>3</v>
      </c>
      <c r="J98" s="2">
        <v>1</v>
      </c>
      <c r="K98" s="14">
        <f t="shared" si="1"/>
        <v>0.004166666666666652</v>
      </c>
      <c r="L98" s="14">
        <f>(SUM(K69:K98))/(98-68)</f>
        <v>0.003958333333333332</v>
      </c>
    </row>
    <row r="99" spans="1:12" ht="15.75">
      <c r="A99" s="1"/>
      <c r="B99" s="2"/>
      <c r="C99" s="2"/>
      <c r="D99" s="2"/>
      <c r="E99" s="2"/>
      <c r="F99" s="2"/>
      <c r="G99" t="s">
        <v>128</v>
      </c>
      <c r="I99">
        <f>SUM(I3:I98)</f>
        <v>228</v>
      </c>
      <c r="J99">
        <f>SUM(J3:J98)</f>
        <v>202</v>
      </c>
      <c r="K99" s="14"/>
      <c r="L99" s="14">
        <f>(SUM(K3:K98))/(98-2-3)</f>
        <v>0.004278673835125447</v>
      </c>
    </row>
    <row r="100" spans="1:10" ht="15.75">
      <c r="A100" s="5"/>
      <c r="G100" t="s">
        <v>129</v>
      </c>
      <c r="J100">
        <f>(I99+J99)/(98-2)/2</f>
        <v>2.2395833333333335</v>
      </c>
    </row>
    <row r="101" spans="1:11" ht="15.75" customHeight="1">
      <c r="A101" s="117" t="s">
        <v>3</v>
      </c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</row>
    <row r="102" spans="1:11" ht="31.5">
      <c r="A102" s="3" t="s">
        <v>4</v>
      </c>
      <c r="B102" s="3" t="s">
        <v>5</v>
      </c>
      <c r="C102" s="3" t="s">
        <v>6</v>
      </c>
      <c r="D102" s="3" t="s">
        <v>7</v>
      </c>
      <c r="E102" s="3" t="s">
        <v>8</v>
      </c>
      <c r="F102" s="3" t="s">
        <v>9</v>
      </c>
      <c r="G102" s="3" t="s">
        <v>10</v>
      </c>
      <c r="H102" s="3" t="s">
        <v>11</v>
      </c>
      <c r="I102" s="3" t="s">
        <v>12</v>
      </c>
      <c r="J102" s="3" t="s">
        <v>13</v>
      </c>
      <c r="K102" s="3" t="s">
        <v>14</v>
      </c>
    </row>
    <row r="103" spans="1:11" ht="15.75">
      <c r="A103" s="1">
        <v>0.5652777777777778</v>
      </c>
      <c r="B103" s="4" t="s">
        <v>15</v>
      </c>
      <c r="C103" s="2">
        <v>1</v>
      </c>
      <c r="D103" s="2">
        <v>492</v>
      </c>
      <c r="E103" s="2">
        <v>2147</v>
      </c>
      <c r="F103" s="2">
        <v>3221</v>
      </c>
      <c r="G103" s="2">
        <v>360</v>
      </c>
      <c r="H103" s="2">
        <v>2976</v>
      </c>
      <c r="I103" s="2">
        <v>1510</v>
      </c>
      <c r="J103" s="2">
        <v>5</v>
      </c>
      <c r="K103" s="2">
        <v>6</v>
      </c>
    </row>
    <row r="104" spans="1:11" ht="15.75">
      <c r="A104" s="1">
        <v>0.5701388888888889</v>
      </c>
      <c r="B104" s="4" t="s">
        <v>16</v>
      </c>
      <c r="C104" s="2">
        <v>2</v>
      </c>
      <c r="D104" s="2">
        <v>948</v>
      </c>
      <c r="E104" s="2">
        <v>2915</v>
      </c>
      <c r="F104" s="2">
        <v>2898</v>
      </c>
      <c r="G104" s="2">
        <v>1983</v>
      </c>
      <c r="H104" s="2">
        <v>3049</v>
      </c>
      <c r="I104" s="2">
        <v>2660</v>
      </c>
      <c r="J104" s="2">
        <v>3</v>
      </c>
      <c r="K104" s="2">
        <v>6</v>
      </c>
    </row>
    <row r="105" spans="1:11" ht="15.75">
      <c r="A105" s="1">
        <v>0.575</v>
      </c>
      <c r="B105" s="4" t="s">
        <v>17</v>
      </c>
      <c r="C105" s="2">
        <v>3</v>
      </c>
      <c r="D105" s="2">
        <v>1258</v>
      </c>
      <c r="E105" s="2">
        <v>2046</v>
      </c>
      <c r="F105" s="2">
        <v>2471</v>
      </c>
      <c r="G105" s="2">
        <v>2910</v>
      </c>
      <c r="H105" s="2">
        <v>1359</v>
      </c>
      <c r="I105" s="2">
        <v>3070</v>
      </c>
      <c r="J105" s="2">
        <v>4</v>
      </c>
      <c r="K105" s="2">
        <v>5</v>
      </c>
    </row>
    <row r="106" spans="1:11" ht="15.75">
      <c r="A106" s="1">
        <v>0.5791666666666667</v>
      </c>
      <c r="B106" s="4" t="s">
        <v>18</v>
      </c>
      <c r="C106" s="2">
        <v>4</v>
      </c>
      <c r="D106" s="2">
        <v>2990</v>
      </c>
      <c r="E106" s="2">
        <v>2557</v>
      </c>
      <c r="F106" s="2">
        <v>488</v>
      </c>
      <c r="G106" s="2">
        <v>3393</v>
      </c>
      <c r="H106" s="2">
        <v>1318</v>
      </c>
      <c r="I106" s="2">
        <v>1899</v>
      </c>
      <c r="J106" s="2">
        <v>6</v>
      </c>
      <c r="K106" s="2">
        <v>1</v>
      </c>
    </row>
    <row r="107" spans="1:11" ht="15.75">
      <c r="A107" s="1">
        <v>0.5826388888888888</v>
      </c>
      <c r="B107" s="4" t="s">
        <v>19</v>
      </c>
      <c r="C107" s="2">
        <v>5</v>
      </c>
      <c r="D107" s="2">
        <v>3221</v>
      </c>
      <c r="E107" s="2">
        <v>2147</v>
      </c>
      <c r="F107" s="2">
        <v>492</v>
      </c>
      <c r="G107" s="2">
        <v>1510</v>
      </c>
      <c r="H107" s="2">
        <v>2976</v>
      </c>
      <c r="I107" s="2">
        <v>360</v>
      </c>
      <c r="J107" s="2">
        <v>6</v>
      </c>
      <c r="K107" s="2">
        <v>1</v>
      </c>
    </row>
    <row r="108" spans="1:11" ht="15.75">
      <c r="A108" s="1">
        <v>0.5916666666666667</v>
      </c>
      <c r="B108" s="4" t="s">
        <v>21</v>
      </c>
      <c r="C108" s="2">
        <v>7</v>
      </c>
      <c r="D108" s="2">
        <v>2471</v>
      </c>
      <c r="E108" s="2">
        <v>1258</v>
      </c>
      <c r="F108" s="2">
        <v>2046</v>
      </c>
      <c r="G108" s="2">
        <v>3070</v>
      </c>
      <c r="H108" s="2">
        <v>2910</v>
      </c>
      <c r="I108" s="2">
        <v>1359</v>
      </c>
      <c r="J108" s="2">
        <v>6</v>
      </c>
      <c r="K108" s="2">
        <v>2</v>
      </c>
    </row>
    <row r="109" spans="1:11" ht="15.75">
      <c r="A109" s="1">
        <v>0.6006944444444444</v>
      </c>
      <c r="B109" s="4" t="s">
        <v>22</v>
      </c>
      <c r="C109" s="2">
        <v>8</v>
      </c>
      <c r="D109" s="2">
        <v>2990</v>
      </c>
      <c r="E109" s="2">
        <v>488</v>
      </c>
      <c r="F109" s="2">
        <v>2557</v>
      </c>
      <c r="G109" s="2">
        <v>3393</v>
      </c>
      <c r="H109" s="2">
        <v>1318</v>
      </c>
      <c r="I109" s="2">
        <v>1899</v>
      </c>
      <c r="J109" s="2">
        <v>8</v>
      </c>
      <c r="K109" s="2">
        <v>5</v>
      </c>
    </row>
    <row r="110" spans="1:11" ht="15.75">
      <c r="A110" s="1">
        <v>0.6055555555555555</v>
      </c>
      <c r="B110" s="4" t="s">
        <v>20</v>
      </c>
      <c r="C110" s="2">
        <v>6</v>
      </c>
      <c r="D110" s="2">
        <v>2915</v>
      </c>
      <c r="E110" s="2">
        <v>2898</v>
      </c>
      <c r="F110" s="2">
        <v>948</v>
      </c>
      <c r="G110" s="2">
        <v>1983</v>
      </c>
      <c r="H110" s="2">
        <v>3049</v>
      </c>
      <c r="I110" s="2">
        <v>2660</v>
      </c>
      <c r="J110" s="2">
        <v>3</v>
      </c>
      <c r="K110" s="2">
        <v>2</v>
      </c>
    </row>
    <row r="111" spans="1:11" ht="15.75">
      <c r="A111" s="1">
        <v>0.6090277777777778</v>
      </c>
      <c r="B111" s="4" t="s">
        <v>35</v>
      </c>
      <c r="C111" s="2">
        <v>9</v>
      </c>
      <c r="D111" s="2">
        <v>492</v>
      </c>
      <c r="E111" s="2">
        <v>3221</v>
      </c>
      <c r="F111" s="2">
        <v>2147</v>
      </c>
      <c r="G111" s="2">
        <v>1510</v>
      </c>
      <c r="H111" s="2">
        <v>360</v>
      </c>
      <c r="I111" s="2">
        <v>2976</v>
      </c>
      <c r="J111" s="2">
        <v>5</v>
      </c>
      <c r="K111" s="2">
        <v>3</v>
      </c>
    </row>
    <row r="112" spans="1:11" ht="15.75">
      <c r="A112" s="1">
        <v>0.6145833333333334</v>
      </c>
      <c r="B112" s="4" t="s">
        <v>31</v>
      </c>
      <c r="C112" s="2">
        <v>10</v>
      </c>
      <c r="D112" s="2">
        <v>2915</v>
      </c>
      <c r="E112" s="2">
        <v>948</v>
      </c>
      <c r="F112" s="2">
        <v>2898</v>
      </c>
      <c r="G112" s="2">
        <v>1983</v>
      </c>
      <c r="H112" s="2">
        <v>3049</v>
      </c>
      <c r="I112" s="2">
        <v>2660</v>
      </c>
      <c r="J112" s="2">
        <v>7</v>
      </c>
      <c r="K112" s="2">
        <v>4</v>
      </c>
    </row>
    <row r="113" spans="1:11" ht="15.75">
      <c r="A113" s="1">
        <v>0.61875</v>
      </c>
      <c r="B113" s="4" t="s">
        <v>37</v>
      </c>
      <c r="C113" s="2">
        <v>11</v>
      </c>
      <c r="D113" s="2">
        <v>1258</v>
      </c>
      <c r="E113" s="2">
        <v>2046</v>
      </c>
      <c r="F113" s="2">
        <v>2471</v>
      </c>
      <c r="G113" s="2">
        <v>3070</v>
      </c>
      <c r="H113" s="2">
        <v>1359</v>
      </c>
      <c r="I113" s="2">
        <v>2910</v>
      </c>
      <c r="J113" s="2">
        <v>8</v>
      </c>
      <c r="K113" s="2">
        <v>4</v>
      </c>
    </row>
    <row r="114" spans="1:11" ht="15.75">
      <c r="A114" s="1">
        <v>0.6305555555555555</v>
      </c>
      <c r="B114" s="4" t="s">
        <v>24</v>
      </c>
      <c r="C114" s="2">
        <v>13</v>
      </c>
      <c r="D114" s="2">
        <v>3221</v>
      </c>
      <c r="E114" s="2">
        <v>492</v>
      </c>
      <c r="F114" s="2">
        <v>2147</v>
      </c>
      <c r="G114" s="2">
        <v>2898</v>
      </c>
      <c r="H114" s="2">
        <v>2915</v>
      </c>
      <c r="I114" s="2">
        <v>948</v>
      </c>
      <c r="J114" s="2">
        <v>4</v>
      </c>
      <c r="K114" s="2">
        <v>5</v>
      </c>
    </row>
    <row r="115" spans="1:11" ht="15.75">
      <c r="A115" s="1">
        <v>0.6361111111111112</v>
      </c>
      <c r="B115" s="4" t="s">
        <v>25</v>
      </c>
      <c r="C115" s="2">
        <v>14</v>
      </c>
      <c r="D115" s="2">
        <v>2471</v>
      </c>
      <c r="E115" s="2">
        <v>1258</v>
      </c>
      <c r="F115" s="2">
        <v>2046</v>
      </c>
      <c r="G115" s="2">
        <v>2557</v>
      </c>
      <c r="H115" s="2">
        <v>488</v>
      </c>
      <c r="I115" s="2">
        <v>2990</v>
      </c>
      <c r="J115" s="2">
        <v>1</v>
      </c>
      <c r="K115" s="2">
        <v>2</v>
      </c>
    </row>
    <row r="116" spans="1:11" ht="15.75">
      <c r="A116" s="1">
        <v>0.6409722222222222</v>
      </c>
      <c r="B116" s="4" t="s">
        <v>26</v>
      </c>
      <c r="C116" s="2">
        <v>15</v>
      </c>
      <c r="D116" s="2">
        <v>2147</v>
      </c>
      <c r="E116" s="2">
        <v>492</v>
      </c>
      <c r="F116" s="2">
        <v>3221</v>
      </c>
      <c r="G116" s="2">
        <v>2915</v>
      </c>
      <c r="H116" s="2">
        <v>948</v>
      </c>
      <c r="I116" s="2">
        <v>2898</v>
      </c>
      <c r="J116" s="2">
        <v>5</v>
      </c>
      <c r="K116" s="2">
        <v>7</v>
      </c>
    </row>
    <row r="117" spans="1:11" ht="15.75">
      <c r="A117" s="1">
        <v>0.65</v>
      </c>
      <c r="B117" s="4" t="s">
        <v>27</v>
      </c>
      <c r="C117" s="2">
        <v>16</v>
      </c>
      <c r="D117" s="2">
        <v>1258</v>
      </c>
      <c r="E117" s="2">
        <v>2471</v>
      </c>
      <c r="F117" s="2">
        <v>2046</v>
      </c>
      <c r="G117" s="2">
        <v>488</v>
      </c>
      <c r="H117" s="2">
        <v>2557</v>
      </c>
      <c r="I117" s="2">
        <v>2990</v>
      </c>
      <c r="J117" s="2">
        <v>6</v>
      </c>
      <c r="K117" s="2">
        <v>7</v>
      </c>
    </row>
    <row r="118" spans="1:11" ht="15.75">
      <c r="A118" s="1">
        <v>0.6597222222222222</v>
      </c>
      <c r="B118" s="4" t="s">
        <v>29</v>
      </c>
      <c r="C118" s="2">
        <v>19</v>
      </c>
      <c r="D118" s="2">
        <v>948</v>
      </c>
      <c r="E118" s="2">
        <v>2898</v>
      </c>
      <c r="F118" s="2">
        <v>2915</v>
      </c>
      <c r="G118" s="2">
        <v>2990</v>
      </c>
      <c r="H118" s="2">
        <v>2557</v>
      </c>
      <c r="I118" s="2">
        <v>488</v>
      </c>
      <c r="J118" s="2">
        <v>8</v>
      </c>
      <c r="K118" s="2">
        <v>2</v>
      </c>
    </row>
    <row r="119" spans="1:11" ht="15.75">
      <c r="A119" s="1">
        <v>0.6659722222222222</v>
      </c>
      <c r="B119" s="4" t="s">
        <v>30</v>
      </c>
      <c r="C119" s="2">
        <v>20</v>
      </c>
      <c r="D119" s="2">
        <v>2915</v>
      </c>
      <c r="E119" s="2">
        <v>2898</v>
      </c>
      <c r="F119" s="2">
        <v>948</v>
      </c>
      <c r="G119" s="2">
        <v>2557</v>
      </c>
      <c r="H119" s="2">
        <v>2990</v>
      </c>
      <c r="I119" s="2">
        <v>488</v>
      </c>
      <c r="J119" s="2">
        <v>5</v>
      </c>
      <c r="K119" s="2">
        <v>7</v>
      </c>
    </row>
    <row r="120" spans="1:11" ht="15.75">
      <c r="A120" s="1">
        <v>0.6722222222222222</v>
      </c>
      <c r="B120" s="4" t="s">
        <v>33</v>
      </c>
      <c r="C120" s="2">
        <v>21</v>
      </c>
      <c r="D120" s="2">
        <v>948</v>
      </c>
      <c r="E120" s="2">
        <v>2898</v>
      </c>
      <c r="F120" s="2">
        <v>2915</v>
      </c>
      <c r="G120" s="2">
        <v>488</v>
      </c>
      <c r="H120" s="2">
        <v>2990</v>
      </c>
      <c r="I120" s="2">
        <v>2557</v>
      </c>
      <c r="J120" s="2">
        <v>6</v>
      </c>
      <c r="K120" s="2">
        <v>7</v>
      </c>
    </row>
    <row r="121" spans="8:11" ht="15.75">
      <c r="H121" t="s">
        <v>128</v>
      </c>
      <c r="J121">
        <f>SUM(J103:J120)</f>
        <v>96</v>
      </c>
      <c r="K121" s="32">
        <f>SUM(K103:K120)</f>
        <v>76</v>
      </c>
    </row>
    <row r="122" spans="8:11" ht="15.75">
      <c r="H122" t="s">
        <v>129</v>
      </c>
      <c r="K122">
        <f>(J121+K121)/(120-102)/2</f>
        <v>4.777777777777778</v>
      </c>
    </row>
  </sheetData>
  <sheetProtection/>
  <mergeCells count="2">
    <mergeCell ref="A1:J1"/>
    <mergeCell ref="A101:K101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72">
      <selection activeCell="K84" sqref="K84"/>
    </sheetView>
  </sheetViews>
  <sheetFormatPr defaultColWidth="8.875" defaultRowHeight="15.75"/>
  <sheetData>
    <row r="1" spans="1:10" ht="15.75" customHeight="1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1" ht="31.5">
      <c r="A2" s="3" t="s">
        <v>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11" t="s">
        <v>39</v>
      </c>
    </row>
    <row r="3" spans="1:12" ht="15.75">
      <c r="A3" s="1">
        <v>0.4583333333333333</v>
      </c>
      <c r="B3" s="2">
        <v>1</v>
      </c>
      <c r="C3" s="2">
        <v>2591</v>
      </c>
      <c r="D3" s="2">
        <v>1188</v>
      </c>
      <c r="E3" s="2">
        <v>216</v>
      </c>
      <c r="F3" s="2">
        <v>2673</v>
      </c>
      <c r="G3" s="2">
        <v>3421</v>
      </c>
      <c r="H3" s="2">
        <v>573</v>
      </c>
      <c r="I3" s="2">
        <v>4</v>
      </c>
      <c r="J3" s="2">
        <v>6</v>
      </c>
      <c r="L3" t="s">
        <v>41</v>
      </c>
    </row>
    <row r="4" spans="1:11" ht="15.75">
      <c r="A4" s="1">
        <v>0.46319444444444446</v>
      </c>
      <c r="B4" s="2">
        <v>2</v>
      </c>
      <c r="C4" s="2">
        <v>33</v>
      </c>
      <c r="D4" s="2">
        <v>3302</v>
      </c>
      <c r="E4" s="2">
        <v>308</v>
      </c>
      <c r="F4" s="2">
        <v>2145</v>
      </c>
      <c r="G4" s="2">
        <v>3414</v>
      </c>
      <c r="H4" s="2">
        <v>1701</v>
      </c>
      <c r="I4" s="2">
        <v>9</v>
      </c>
      <c r="J4" s="2">
        <v>4</v>
      </c>
      <c r="K4" s="14">
        <f aca="true" t="shared" si="0" ref="K4:K67">A4-A3</f>
        <v>0.004861111111111149</v>
      </c>
    </row>
    <row r="5" spans="1:11" ht="15.75">
      <c r="A5" s="1">
        <v>0.4680555555555555</v>
      </c>
      <c r="B5" s="2">
        <v>3</v>
      </c>
      <c r="C5" s="2">
        <v>1023</v>
      </c>
      <c r="D5" s="2">
        <v>68</v>
      </c>
      <c r="E5" s="2">
        <v>1250</v>
      </c>
      <c r="F5" s="2">
        <v>910</v>
      </c>
      <c r="G5" s="2">
        <v>3069</v>
      </c>
      <c r="H5" s="2">
        <v>815</v>
      </c>
      <c r="I5" s="2">
        <v>4</v>
      </c>
      <c r="J5" s="2">
        <v>0</v>
      </c>
      <c r="K5" s="14">
        <f t="shared" si="0"/>
        <v>0.004861111111111038</v>
      </c>
    </row>
    <row r="6" spans="1:11" ht="15.75">
      <c r="A6" s="1">
        <v>0.47291666666666665</v>
      </c>
      <c r="B6" s="2">
        <v>4</v>
      </c>
      <c r="C6" s="2">
        <v>2612</v>
      </c>
      <c r="D6" s="2">
        <v>469</v>
      </c>
      <c r="E6" s="2">
        <v>2586</v>
      </c>
      <c r="F6" s="2">
        <v>2048</v>
      </c>
      <c r="G6" s="2">
        <v>468</v>
      </c>
      <c r="H6" s="2">
        <v>503</v>
      </c>
      <c r="I6" s="2">
        <v>21</v>
      </c>
      <c r="J6" s="2">
        <v>0</v>
      </c>
      <c r="K6" s="14">
        <f t="shared" si="0"/>
        <v>0.004861111111111149</v>
      </c>
    </row>
    <row r="7" spans="1:11" ht="15.75">
      <c r="A7" s="1">
        <v>0.4777777777777778</v>
      </c>
      <c r="B7" s="2">
        <v>5</v>
      </c>
      <c r="C7" s="2">
        <v>3401</v>
      </c>
      <c r="D7" s="2">
        <v>2960</v>
      </c>
      <c r="E7" s="2">
        <v>217</v>
      </c>
      <c r="F7" s="2">
        <v>326</v>
      </c>
      <c r="G7" s="2">
        <v>3119</v>
      </c>
      <c r="H7" s="2">
        <v>2163</v>
      </c>
      <c r="I7" s="2">
        <v>7</v>
      </c>
      <c r="J7" s="2">
        <v>0</v>
      </c>
      <c r="K7" s="14">
        <f t="shared" si="0"/>
        <v>0.004861111111111149</v>
      </c>
    </row>
    <row r="8" spans="1:11" ht="15.75">
      <c r="A8" s="1">
        <v>0.4826388888888889</v>
      </c>
      <c r="B8" s="2">
        <v>6</v>
      </c>
      <c r="C8" s="2">
        <v>1216</v>
      </c>
      <c r="D8" s="2">
        <v>288</v>
      </c>
      <c r="E8" s="2">
        <v>2137</v>
      </c>
      <c r="F8" s="2">
        <v>3322</v>
      </c>
      <c r="G8" s="2">
        <v>302</v>
      </c>
      <c r="H8" s="2">
        <v>2832</v>
      </c>
      <c r="I8" s="2">
        <v>10</v>
      </c>
      <c r="J8" s="2">
        <v>0</v>
      </c>
      <c r="K8" s="14">
        <f t="shared" si="0"/>
        <v>0.004861111111111094</v>
      </c>
    </row>
    <row r="9" spans="1:11" ht="15.75">
      <c r="A9" s="1">
        <v>0.4875</v>
      </c>
      <c r="B9" s="2">
        <v>7</v>
      </c>
      <c r="C9" s="2">
        <v>226</v>
      </c>
      <c r="D9" s="2">
        <v>3060</v>
      </c>
      <c r="E9" s="2">
        <v>2586</v>
      </c>
      <c r="F9" s="2">
        <v>3097</v>
      </c>
      <c r="G9" s="2">
        <v>2676</v>
      </c>
      <c r="H9" s="2">
        <v>2612</v>
      </c>
      <c r="I9" s="2">
        <v>8</v>
      </c>
      <c r="J9" s="2">
        <v>6</v>
      </c>
      <c r="K9" s="14">
        <f t="shared" si="0"/>
        <v>0.004861111111111094</v>
      </c>
    </row>
    <row r="10" spans="1:11" ht="15.75">
      <c r="A10" s="1">
        <v>0.4923611111111111</v>
      </c>
      <c r="B10" s="2">
        <v>8</v>
      </c>
      <c r="C10" s="2">
        <v>503</v>
      </c>
      <c r="D10" s="2">
        <v>2960</v>
      </c>
      <c r="E10" s="2">
        <v>216</v>
      </c>
      <c r="F10" s="2">
        <v>2673</v>
      </c>
      <c r="G10" s="2">
        <v>68</v>
      </c>
      <c r="H10" s="2">
        <v>3119</v>
      </c>
      <c r="I10" s="2">
        <v>5</v>
      </c>
      <c r="J10" s="2">
        <v>3</v>
      </c>
      <c r="K10" s="14">
        <f t="shared" si="0"/>
        <v>0.004861111111111094</v>
      </c>
    </row>
    <row r="11" spans="1:11" ht="15.75">
      <c r="A11" s="1">
        <v>0.49722222222222223</v>
      </c>
      <c r="B11" s="2">
        <v>9</v>
      </c>
      <c r="C11" s="2">
        <v>2137</v>
      </c>
      <c r="D11" s="2">
        <v>573</v>
      </c>
      <c r="E11" s="2">
        <v>2048</v>
      </c>
      <c r="F11" s="2">
        <v>3302</v>
      </c>
      <c r="G11" s="2">
        <v>2163</v>
      </c>
      <c r="H11" s="2">
        <v>1701</v>
      </c>
      <c r="I11" s="2">
        <v>12</v>
      </c>
      <c r="J11" s="2">
        <v>1</v>
      </c>
      <c r="K11" s="14">
        <f t="shared" si="0"/>
        <v>0.004861111111111149</v>
      </c>
    </row>
    <row r="12" spans="1:11" ht="15.75">
      <c r="A12" s="1">
        <v>0.5020833333333333</v>
      </c>
      <c r="B12" s="2">
        <v>10</v>
      </c>
      <c r="C12" s="2">
        <v>3097</v>
      </c>
      <c r="D12" s="2">
        <v>3421</v>
      </c>
      <c r="E12" s="2">
        <v>302</v>
      </c>
      <c r="F12" s="2">
        <v>2145</v>
      </c>
      <c r="G12" s="2">
        <v>815</v>
      </c>
      <c r="H12" s="2">
        <v>308</v>
      </c>
      <c r="I12" s="2">
        <v>4</v>
      </c>
      <c r="J12" s="2">
        <v>10</v>
      </c>
      <c r="K12" s="14">
        <f t="shared" si="0"/>
        <v>0.004861111111111094</v>
      </c>
    </row>
    <row r="13" spans="1:11" ht="15.75">
      <c r="A13" s="1">
        <v>0.5069444444444444</v>
      </c>
      <c r="B13" s="2">
        <v>11</v>
      </c>
      <c r="C13" s="2">
        <v>33</v>
      </c>
      <c r="D13" s="2">
        <v>468</v>
      </c>
      <c r="E13" s="2">
        <v>910</v>
      </c>
      <c r="F13" s="2">
        <v>3322</v>
      </c>
      <c r="G13" s="2">
        <v>3060</v>
      </c>
      <c r="H13" s="2">
        <v>3069</v>
      </c>
      <c r="I13" s="2">
        <v>3</v>
      </c>
      <c r="J13" s="2">
        <v>0</v>
      </c>
      <c r="K13" s="14">
        <f t="shared" si="0"/>
        <v>0.004861111111111094</v>
      </c>
    </row>
    <row r="14" spans="1:11" ht="15.75">
      <c r="A14" s="1">
        <v>0.5118055555555555</v>
      </c>
      <c r="B14" s="2">
        <v>12</v>
      </c>
      <c r="C14" s="2">
        <v>1216</v>
      </c>
      <c r="D14" s="2">
        <v>2832</v>
      </c>
      <c r="E14" s="2">
        <v>1188</v>
      </c>
      <c r="F14" s="2">
        <v>326</v>
      </c>
      <c r="G14" s="2">
        <v>288</v>
      </c>
      <c r="H14" s="2">
        <v>2591</v>
      </c>
      <c r="I14" s="2">
        <v>0</v>
      </c>
      <c r="J14" s="2">
        <v>5</v>
      </c>
      <c r="K14" s="14">
        <f t="shared" si="0"/>
        <v>0.004861111111111094</v>
      </c>
    </row>
    <row r="15" spans="1:11" ht="15.75">
      <c r="A15" s="1">
        <v>0.5166666666666667</v>
      </c>
      <c r="B15" s="2">
        <v>13</v>
      </c>
      <c r="C15" s="2">
        <v>2676</v>
      </c>
      <c r="D15" s="2">
        <v>469</v>
      </c>
      <c r="E15" s="2">
        <v>1250</v>
      </c>
      <c r="F15" s="2">
        <v>1023</v>
      </c>
      <c r="G15" s="2">
        <v>3401</v>
      </c>
      <c r="H15" s="2">
        <v>226</v>
      </c>
      <c r="I15" s="2">
        <v>13</v>
      </c>
      <c r="J15" s="2">
        <v>2</v>
      </c>
      <c r="K15" s="14">
        <f t="shared" si="0"/>
        <v>0.004861111111111205</v>
      </c>
    </row>
    <row r="16" spans="1:11" ht="15.75">
      <c r="A16" s="1">
        <v>0.5215277777777778</v>
      </c>
      <c r="B16" s="2">
        <v>14</v>
      </c>
      <c r="C16" s="2">
        <v>217</v>
      </c>
      <c r="D16" s="2">
        <v>3069</v>
      </c>
      <c r="E16" s="2">
        <v>503</v>
      </c>
      <c r="F16" s="2">
        <v>3414</v>
      </c>
      <c r="G16" s="2">
        <v>2960</v>
      </c>
      <c r="H16" s="2">
        <v>3097</v>
      </c>
      <c r="I16" s="2">
        <v>5</v>
      </c>
      <c r="J16" s="2">
        <v>5</v>
      </c>
      <c r="K16" s="14">
        <f t="shared" si="0"/>
        <v>0.004861111111111094</v>
      </c>
    </row>
    <row r="17" spans="1:11" ht="15.75">
      <c r="A17" s="1">
        <v>0.5263888888888889</v>
      </c>
      <c r="B17" s="2">
        <v>15</v>
      </c>
      <c r="C17" s="2">
        <v>468</v>
      </c>
      <c r="D17" s="2">
        <v>573</v>
      </c>
      <c r="E17" s="2">
        <v>2591</v>
      </c>
      <c r="F17" s="2">
        <v>3119</v>
      </c>
      <c r="G17" s="2">
        <v>1701</v>
      </c>
      <c r="H17" s="2">
        <v>3421</v>
      </c>
      <c r="I17" s="2">
        <v>6</v>
      </c>
      <c r="J17" s="2">
        <v>1</v>
      </c>
      <c r="K17" s="14">
        <f t="shared" si="0"/>
        <v>0.004861111111111094</v>
      </c>
    </row>
    <row r="18" spans="1:12" ht="15.75">
      <c r="A18" s="1">
        <v>0.53125</v>
      </c>
      <c r="B18" s="2">
        <v>16</v>
      </c>
      <c r="C18" s="2">
        <v>1250</v>
      </c>
      <c r="D18" s="2">
        <v>910</v>
      </c>
      <c r="E18" s="2">
        <v>216</v>
      </c>
      <c r="F18" s="2">
        <v>326</v>
      </c>
      <c r="G18" s="2">
        <v>2832</v>
      </c>
      <c r="H18" s="2">
        <v>2676</v>
      </c>
      <c r="I18" s="2">
        <v>6</v>
      </c>
      <c r="J18" s="2">
        <v>0</v>
      </c>
      <c r="K18" s="14">
        <f t="shared" si="0"/>
        <v>0.004861111111111094</v>
      </c>
      <c r="L18" s="14">
        <f>(SUM(K3:K18))/(18-2)</f>
        <v>0.004557291666666668</v>
      </c>
    </row>
    <row r="19" spans="1:12" ht="15.75">
      <c r="A19" s="1">
        <v>0.5833333333333334</v>
      </c>
      <c r="B19" s="2">
        <v>17</v>
      </c>
      <c r="C19" s="2">
        <v>3401</v>
      </c>
      <c r="D19" s="2">
        <v>3322</v>
      </c>
      <c r="E19" s="2">
        <v>2612</v>
      </c>
      <c r="F19" s="2">
        <v>3060</v>
      </c>
      <c r="G19" s="2">
        <v>308</v>
      </c>
      <c r="H19" s="2">
        <v>68</v>
      </c>
      <c r="I19" s="2">
        <v>4</v>
      </c>
      <c r="J19" s="2">
        <v>3</v>
      </c>
      <c r="K19" s="14"/>
      <c r="L19" t="s">
        <v>46</v>
      </c>
    </row>
    <row r="20" spans="1:11" ht="15.75">
      <c r="A20" s="1">
        <v>0.5888888888888889</v>
      </c>
      <c r="B20" s="2">
        <v>18</v>
      </c>
      <c r="C20" s="2">
        <v>1023</v>
      </c>
      <c r="D20" s="2">
        <v>815</v>
      </c>
      <c r="E20" s="2">
        <v>1216</v>
      </c>
      <c r="F20" s="2">
        <v>2586</v>
      </c>
      <c r="G20" s="2">
        <v>3302</v>
      </c>
      <c r="H20" s="2">
        <v>2137</v>
      </c>
      <c r="I20" s="2">
        <v>2</v>
      </c>
      <c r="J20" s="2">
        <v>11</v>
      </c>
      <c r="K20" s="14">
        <f t="shared" si="0"/>
        <v>0.005555555555555536</v>
      </c>
    </row>
    <row r="21" spans="1:11" ht="15.75">
      <c r="A21" s="1">
        <v>0.5944444444444444</v>
      </c>
      <c r="B21" s="2">
        <v>19</v>
      </c>
      <c r="C21" s="2">
        <v>3414</v>
      </c>
      <c r="D21" s="2">
        <v>2673</v>
      </c>
      <c r="E21" s="2">
        <v>2163</v>
      </c>
      <c r="F21" s="2">
        <v>33</v>
      </c>
      <c r="G21" s="2">
        <v>226</v>
      </c>
      <c r="H21" s="2">
        <v>2048</v>
      </c>
      <c r="I21" s="2">
        <v>8</v>
      </c>
      <c r="J21" s="2">
        <v>14</v>
      </c>
      <c r="K21" s="14">
        <f t="shared" si="0"/>
        <v>0.005555555555555536</v>
      </c>
    </row>
    <row r="22" spans="1:11" ht="15.75">
      <c r="A22" s="1">
        <v>0.6</v>
      </c>
      <c r="B22" s="2">
        <v>20</v>
      </c>
      <c r="C22" s="2">
        <v>302</v>
      </c>
      <c r="D22" s="2">
        <v>2145</v>
      </c>
      <c r="E22" s="2">
        <v>469</v>
      </c>
      <c r="F22" s="2">
        <v>1188</v>
      </c>
      <c r="G22" s="2">
        <v>217</v>
      </c>
      <c r="H22" s="2">
        <v>288</v>
      </c>
      <c r="I22" s="2">
        <v>5</v>
      </c>
      <c r="J22" s="2">
        <v>5</v>
      </c>
      <c r="K22" s="14">
        <f t="shared" si="0"/>
        <v>0.005555555555555536</v>
      </c>
    </row>
    <row r="23" spans="1:11" ht="15.75">
      <c r="A23" s="1">
        <v>0.6055555555555555</v>
      </c>
      <c r="B23" s="2">
        <v>21</v>
      </c>
      <c r="C23" s="2">
        <v>3302</v>
      </c>
      <c r="D23" s="2">
        <v>68</v>
      </c>
      <c r="E23" s="2">
        <v>3097</v>
      </c>
      <c r="F23" s="2">
        <v>2591</v>
      </c>
      <c r="G23" s="2">
        <v>3060</v>
      </c>
      <c r="H23" s="2">
        <v>3421</v>
      </c>
      <c r="I23" s="2">
        <v>5</v>
      </c>
      <c r="J23" s="2">
        <v>0</v>
      </c>
      <c r="K23" s="14">
        <f t="shared" si="0"/>
        <v>0.005555555555555536</v>
      </c>
    </row>
    <row r="24" spans="1:11" ht="15.75">
      <c r="A24" s="1">
        <v>0.611111111111111</v>
      </c>
      <c r="B24" s="2">
        <v>22</v>
      </c>
      <c r="C24" s="2">
        <v>815</v>
      </c>
      <c r="D24" s="2">
        <v>3322</v>
      </c>
      <c r="E24" s="2">
        <v>326</v>
      </c>
      <c r="F24" s="2">
        <v>2832</v>
      </c>
      <c r="G24" s="2">
        <v>1701</v>
      </c>
      <c r="H24" s="2">
        <v>226</v>
      </c>
      <c r="I24" s="2">
        <v>3</v>
      </c>
      <c r="J24" s="2">
        <v>3</v>
      </c>
      <c r="K24" s="14">
        <f t="shared" si="0"/>
        <v>0.005555555555555536</v>
      </c>
    </row>
    <row r="25" spans="1:11" ht="15.75">
      <c r="A25" s="1">
        <v>0.6166666666666667</v>
      </c>
      <c r="B25" s="2">
        <v>23</v>
      </c>
      <c r="C25" s="2">
        <v>288</v>
      </c>
      <c r="D25" s="2">
        <v>3069</v>
      </c>
      <c r="E25" s="2">
        <v>3119</v>
      </c>
      <c r="F25" s="2">
        <v>2163</v>
      </c>
      <c r="G25" s="2">
        <v>503</v>
      </c>
      <c r="H25" s="2">
        <v>2586</v>
      </c>
      <c r="I25" s="2">
        <v>5</v>
      </c>
      <c r="J25" s="2">
        <v>0</v>
      </c>
      <c r="K25" s="14">
        <f t="shared" si="0"/>
        <v>0.005555555555555647</v>
      </c>
    </row>
    <row r="26" spans="1:11" ht="15.75">
      <c r="A26" s="1">
        <v>0.6222222222222222</v>
      </c>
      <c r="B26" s="2">
        <v>24</v>
      </c>
      <c r="C26" s="2">
        <v>2960</v>
      </c>
      <c r="D26" s="2">
        <v>2612</v>
      </c>
      <c r="E26" s="2">
        <v>33</v>
      </c>
      <c r="F26" s="2">
        <v>216</v>
      </c>
      <c r="G26" s="2">
        <v>573</v>
      </c>
      <c r="H26" s="2">
        <v>1216</v>
      </c>
      <c r="I26" s="2">
        <v>4</v>
      </c>
      <c r="J26" s="2">
        <v>3</v>
      </c>
      <c r="K26" s="14">
        <f t="shared" si="0"/>
        <v>0.005555555555555536</v>
      </c>
    </row>
    <row r="27" spans="1:11" ht="15.75">
      <c r="A27" s="1">
        <v>0.6277777777777778</v>
      </c>
      <c r="B27" s="2">
        <v>25</v>
      </c>
      <c r="C27" s="2">
        <v>3401</v>
      </c>
      <c r="D27" s="2">
        <v>469</v>
      </c>
      <c r="E27" s="2">
        <v>2673</v>
      </c>
      <c r="F27" s="2">
        <v>2137</v>
      </c>
      <c r="G27" s="2">
        <v>910</v>
      </c>
      <c r="H27" s="2">
        <v>2676</v>
      </c>
      <c r="I27" s="2">
        <v>10</v>
      </c>
      <c r="J27" s="2">
        <v>6</v>
      </c>
      <c r="K27" s="14">
        <f t="shared" si="0"/>
        <v>0.005555555555555536</v>
      </c>
    </row>
    <row r="28" spans="1:11" ht="15.75">
      <c r="A28" s="1">
        <v>0.6333333333333333</v>
      </c>
      <c r="B28" s="2">
        <v>26</v>
      </c>
      <c r="C28" s="2">
        <v>302</v>
      </c>
      <c r="D28" s="2">
        <v>1188</v>
      </c>
      <c r="E28" s="2">
        <v>1250</v>
      </c>
      <c r="F28" s="2">
        <v>3414</v>
      </c>
      <c r="G28" s="2">
        <v>308</v>
      </c>
      <c r="H28" s="2">
        <v>2048</v>
      </c>
      <c r="I28" s="2">
        <v>1</v>
      </c>
      <c r="J28" s="2">
        <v>8</v>
      </c>
      <c r="K28" s="14">
        <f t="shared" si="0"/>
        <v>0.005555555555555536</v>
      </c>
    </row>
    <row r="29" spans="1:11" ht="15.75">
      <c r="A29" s="1">
        <v>0.638888888888889</v>
      </c>
      <c r="B29" s="2">
        <v>27</v>
      </c>
      <c r="C29" s="2">
        <v>2145</v>
      </c>
      <c r="D29" s="2">
        <v>1023</v>
      </c>
      <c r="E29" s="2">
        <v>2832</v>
      </c>
      <c r="F29" s="2">
        <v>217</v>
      </c>
      <c r="G29" s="2">
        <v>468</v>
      </c>
      <c r="H29" s="2">
        <v>68</v>
      </c>
      <c r="I29" s="2">
        <v>5</v>
      </c>
      <c r="J29" s="2">
        <v>0</v>
      </c>
      <c r="K29" s="14">
        <f t="shared" si="0"/>
        <v>0.005555555555555647</v>
      </c>
    </row>
    <row r="30" spans="1:11" ht="15.75">
      <c r="A30" s="1">
        <v>0.6444444444444445</v>
      </c>
      <c r="B30" s="2">
        <v>28</v>
      </c>
      <c r="C30" s="2">
        <v>2163</v>
      </c>
      <c r="D30" s="2">
        <v>573</v>
      </c>
      <c r="E30" s="2">
        <v>3097</v>
      </c>
      <c r="F30" s="2">
        <v>1216</v>
      </c>
      <c r="G30" s="2">
        <v>503</v>
      </c>
      <c r="H30" s="2">
        <v>910</v>
      </c>
      <c r="I30" s="2">
        <v>6</v>
      </c>
      <c r="J30" s="2">
        <v>3</v>
      </c>
      <c r="K30" s="14">
        <f t="shared" si="0"/>
        <v>0.005555555555555536</v>
      </c>
    </row>
    <row r="31" spans="1:11" ht="15.75">
      <c r="A31" s="1">
        <v>0.6493055555555556</v>
      </c>
      <c r="B31" s="2">
        <v>29</v>
      </c>
      <c r="C31" s="2">
        <v>2676</v>
      </c>
      <c r="D31" s="2">
        <v>226</v>
      </c>
      <c r="E31" s="2">
        <v>302</v>
      </c>
      <c r="F31" s="2">
        <v>3421</v>
      </c>
      <c r="G31" s="2">
        <v>3069</v>
      </c>
      <c r="H31" s="2">
        <v>33</v>
      </c>
      <c r="I31" s="2">
        <v>7</v>
      </c>
      <c r="J31" s="2">
        <v>8</v>
      </c>
      <c r="K31" s="14">
        <f t="shared" si="0"/>
        <v>0.004861111111111094</v>
      </c>
    </row>
    <row r="32" spans="1:11" ht="15.75">
      <c r="A32" s="1">
        <v>0.6541666666666667</v>
      </c>
      <c r="B32" s="2">
        <v>30</v>
      </c>
      <c r="C32" s="2">
        <v>3322</v>
      </c>
      <c r="D32" s="2">
        <v>2960</v>
      </c>
      <c r="E32" s="2">
        <v>2591</v>
      </c>
      <c r="F32" s="2">
        <v>3401</v>
      </c>
      <c r="G32" s="2">
        <v>2586</v>
      </c>
      <c r="H32" s="2">
        <v>1250</v>
      </c>
      <c r="I32" s="2">
        <v>1</v>
      </c>
      <c r="J32" s="2">
        <v>4</v>
      </c>
      <c r="K32" s="14">
        <f t="shared" si="0"/>
        <v>0.004861111111111094</v>
      </c>
    </row>
    <row r="33" spans="1:11" ht="15.75">
      <c r="A33" s="1">
        <v>0.6590277777777778</v>
      </c>
      <c r="B33" s="2">
        <v>31</v>
      </c>
      <c r="C33" s="2">
        <v>815</v>
      </c>
      <c r="D33" s="2">
        <v>1701</v>
      </c>
      <c r="E33" s="2">
        <v>217</v>
      </c>
      <c r="F33" s="2">
        <v>2612</v>
      </c>
      <c r="G33" s="2">
        <v>1188</v>
      </c>
      <c r="H33" s="2">
        <v>2673</v>
      </c>
      <c r="I33" s="2">
        <v>6</v>
      </c>
      <c r="J33" s="2">
        <v>2</v>
      </c>
      <c r="K33" s="14">
        <f t="shared" si="0"/>
        <v>0.004861111111111094</v>
      </c>
    </row>
    <row r="34" spans="1:11" ht="15.75">
      <c r="A34" s="1">
        <v>0.6638888888888889</v>
      </c>
      <c r="B34" s="2">
        <v>32</v>
      </c>
      <c r="C34" s="2">
        <v>3414</v>
      </c>
      <c r="D34" s="2">
        <v>3060</v>
      </c>
      <c r="E34" s="2">
        <v>326</v>
      </c>
      <c r="F34" s="2">
        <v>2137</v>
      </c>
      <c r="G34" s="2">
        <v>469</v>
      </c>
      <c r="H34" s="2">
        <v>468</v>
      </c>
      <c r="I34" s="2">
        <v>0</v>
      </c>
      <c r="J34" s="2">
        <v>24</v>
      </c>
      <c r="K34" s="14">
        <f t="shared" si="0"/>
        <v>0.004861111111111094</v>
      </c>
    </row>
    <row r="35" spans="1:11" ht="15.75">
      <c r="A35" s="1">
        <v>0.66875</v>
      </c>
      <c r="B35" s="2">
        <v>33</v>
      </c>
      <c r="C35" s="2">
        <v>3302</v>
      </c>
      <c r="D35" s="2">
        <v>1023</v>
      </c>
      <c r="E35" s="2">
        <v>2048</v>
      </c>
      <c r="F35" s="2">
        <v>216</v>
      </c>
      <c r="G35" s="2">
        <v>308</v>
      </c>
      <c r="H35" s="2">
        <v>288</v>
      </c>
      <c r="I35" s="2">
        <v>9</v>
      </c>
      <c r="J35" s="2">
        <v>3</v>
      </c>
      <c r="K35" s="14">
        <f t="shared" si="0"/>
        <v>0.004861111111111094</v>
      </c>
    </row>
    <row r="36" spans="1:11" ht="15.75">
      <c r="A36" s="1">
        <v>0.6736111111111112</v>
      </c>
      <c r="B36" s="2">
        <v>34</v>
      </c>
      <c r="C36" s="2">
        <v>3119</v>
      </c>
      <c r="D36" s="2">
        <v>910</v>
      </c>
      <c r="E36" s="2">
        <v>2832</v>
      </c>
      <c r="F36" s="2">
        <v>2145</v>
      </c>
      <c r="G36" s="2">
        <v>2960</v>
      </c>
      <c r="H36" s="2">
        <v>2673</v>
      </c>
      <c r="I36" s="2">
        <v>4</v>
      </c>
      <c r="J36" s="2">
        <v>5</v>
      </c>
      <c r="K36" s="14">
        <f t="shared" si="0"/>
        <v>0.004861111111111205</v>
      </c>
    </row>
    <row r="37" spans="1:11" ht="15.75">
      <c r="A37" s="1">
        <v>0.6784722222222223</v>
      </c>
      <c r="B37" s="2">
        <v>35</v>
      </c>
      <c r="C37" s="2">
        <v>68</v>
      </c>
      <c r="D37" s="2">
        <v>3421</v>
      </c>
      <c r="E37" s="2">
        <v>2612</v>
      </c>
      <c r="F37" s="2">
        <v>302</v>
      </c>
      <c r="G37" s="2">
        <v>2137</v>
      </c>
      <c r="H37" s="2">
        <v>2163</v>
      </c>
      <c r="I37" s="2">
        <v>5</v>
      </c>
      <c r="J37" s="2">
        <v>3</v>
      </c>
      <c r="K37" s="14">
        <f t="shared" si="0"/>
        <v>0.004861111111111094</v>
      </c>
    </row>
    <row r="38" spans="1:11" ht="15.75">
      <c r="A38" s="1">
        <v>0.6833333333333332</v>
      </c>
      <c r="B38" s="2">
        <v>36</v>
      </c>
      <c r="C38" s="2">
        <v>1701</v>
      </c>
      <c r="D38" s="2">
        <v>573</v>
      </c>
      <c r="E38" s="2">
        <v>3069</v>
      </c>
      <c r="F38" s="2">
        <v>1250</v>
      </c>
      <c r="G38" s="2">
        <v>3060</v>
      </c>
      <c r="H38" s="2">
        <v>217</v>
      </c>
      <c r="I38" s="2">
        <v>5</v>
      </c>
      <c r="J38" s="2">
        <v>6</v>
      </c>
      <c r="K38" s="14">
        <f t="shared" si="0"/>
        <v>0.004861111111110983</v>
      </c>
    </row>
    <row r="39" spans="1:11" ht="15.75">
      <c r="A39" s="1">
        <v>0.6881944444444444</v>
      </c>
      <c r="B39" s="2">
        <v>37</v>
      </c>
      <c r="C39" s="2">
        <v>3302</v>
      </c>
      <c r="D39" s="2">
        <v>288</v>
      </c>
      <c r="E39" s="2">
        <v>226</v>
      </c>
      <c r="F39" s="2">
        <v>3401</v>
      </c>
      <c r="G39" s="2">
        <v>33</v>
      </c>
      <c r="H39" s="2">
        <v>3119</v>
      </c>
      <c r="I39" s="2">
        <v>10</v>
      </c>
      <c r="J39" s="2">
        <v>10</v>
      </c>
      <c r="K39" s="14">
        <f t="shared" si="0"/>
        <v>0.004861111111111205</v>
      </c>
    </row>
    <row r="40" spans="1:11" ht="15.75">
      <c r="A40" s="1">
        <v>0.6930555555555555</v>
      </c>
      <c r="B40" s="2">
        <v>38</v>
      </c>
      <c r="C40" s="2">
        <v>3414</v>
      </c>
      <c r="D40" s="2">
        <v>216</v>
      </c>
      <c r="E40" s="2">
        <v>1023</v>
      </c>
      <c r="F40" s="2">
        <v>326</v>
      </c>
      <c r="G40" s="2">
        <v>2586</v>
      </c>
      <c r="H40" s="2">
        <v>3097</v>
      </c>
      <c r="I40" s="2">
        <v>5</v>
      </c>
      <c r="J40" s="2">
        <v>3</v>
      </c>
      <c r="K40" s="14">
        <f t="shared" si="0"/>
        <v>0.004861111111111094</v>
      </c>
    </row>
    <row r="41" spans="1:11" ht="15.75">
      <c r="A41" s="1">
        <v>0.6979166666666666</v>
      </c>
      <c r="B41" s="2">
        <v>39</v>
      </c>
      <c r="C41" s="2">
        <v>1216</v>
      </c>
      <c r="D41" s="2">
        <v>468</v>
      </c>
      <c r="E41" s="2">
        <v>2676</v>
      </c>
      <c r="F41" s="2">
        <v>1188</v>
      </c>
      <c r="G41" s="2">
        <v>2145</v>
      </c>
      <c r="H41" s="2">
        <v>503</v>
      </c>
      <c r="I41" s="2">
        <v>2</v>
      </c>
      <c r="J41" s="2">
        <v>10</v>
      </c>
      <c r="K41" s="14">
        <f t="shared" si="0"/>
        <v>0.004861111111111094</v>
      </c>
    </row>
    <row r="42" spans="1:11" ht="15.75">
      <c r="A42" s="1">
        <v>0.7027777777777778</v>
      </c>
      <c r="B42" s="2">
        <v>40</v>
      </c>
      <c r="C42" s="2">
        <v>469</v>
      </c>
      <c r="D42" s="2">
        <v>3322</v>
      </c>
      <c r="E42" s="2">
        <v>308</v>
      </c>
      <c r="F42" s="2">
        <v>815</v>
      </c>
      <c r="G42" s="2">
        <v>2591</v>
      </c>
      <c r="H42" s="2">
        <v>2048</v>
      </c>
      <c r="I42" s="2">
        <v>24</v>
      </c>
      <c r="J42" s="2">
        <v>1</v>
      </c>
      <c r="K42" s="14">
        <f t="shared" si="0"/>
        <v>0.004861111111111205</v>
      </c>
    </row>
    <row r="43" spans="1:11" ht="15.75">
      <c r="A43" s="1">
        <v>0.7076388888888889</v>
      </c>
      <c r="B43" s="2">
        <v>41</v>
      </c>
      <c r="C43" s="2">
        <v>3421</v>
      </c>
      <c r="D43" s="2">
        <v>3302</v>
      </c>
      <c r="E43" s="2">
        <v>3401</v>
      </c>
      <c r="F43" s="2">
        <v>2832</v>
      </c>
      <c r="G43" s="2">
        <v>3069</v>
      </c>
      <c r="H43" s="2">
        <v>3097</v>
      </c>
      <c r="I43" s="2">
        <v>5</v>
      </c>
      <c r="J43" s="2">
        <v>0</v>
      </c>
      <c r="K43" s="14">
        <f t="shared" si="0"/>
        <v>0.004861111111111094</v>
      </c>
    </row>
    <row r="44" spans="1:11" ht="15.75">
      <c r="A44" s="1">
        <v>0.7125</v>
      </c>
      <c r="B44" s="2">
        <v>42</v>
      </c>
      <c r="C44" s="2">
        <v>1188</v>
      </c>
      <c r="D44" s="2">
        <v>2676</v>
      </c>
      <c r="E44" s="2">
        <v>1701</v>
      </c>
      <c r="F44" s="2">
        <v>1216</v>
      </c>
      <c r="G44" s="2">
        <v>226</v>
      </c>
      <c r="H44" s="2">
        <v>2960</v>
      </c>
      <c r="I44" s="2">
        <v>2</v>
      </c>
      <c r="J44" s="2">
        <v>8</v>
      </c>
      <c r="K44" s="14">
        <f t="shared" si="0"/>
        <v>0.004861111111111094</v>
      </c>
    </row>
    <row r="45" spans="1:11" ht="15.75">
      <c r="A45" s="1">
        <v>0.717361111111111</v>
      </c>
      <c r="B45" s="2">
        <v>43</v>
      </c>
      <c r="C45" s="2">
        <v>1250</v>
      </c>
      <c r="D45" s="2">
        <v>2673</v>
      </c>
      <c r="E45" s="2">
        <v>2137</v>
      </c>
      <c r="F45" s="2">
        <v>1023</v>
      </c>
      <c r="G45" s="2">
        <v>2586</v>
      </c>
      <c r="H45" s="2">
        <v>468</v>
      </c>
      <c r="I45" s="2">
        <v>8</v>
      </c>
      <c r="J45" s="2">
        <v>2</v>
      </c>
      <c r="K45" s="14">
        <f t="shared" si="0"/>
        <v>0.004861111111110983</v>
      </c>
    </row>
    <row r="46" spans="1:11" ht="15.75">
      <c r="A46" s="1">
        <v>0.7222222222222222</v>
      </c>
      <c r="B46" s="2">
        <v>44</v>
      </c>
      <c r="C46" s="2">
        <v>3414</v>
      </c>
      <c r="D46" s="2">
        <v>33</v>
      </c>
      <c r="E46" s="2">
        <v>2591</v>
      </c>
      <c r="F46" s="2">
        <v>2612</v>
      </c>
      <c r="G46" s="2">
        <v>2048</v>
      </c>
      <c r="H46" s="2">
        <v>910</v>
      </c>
      <c r="I46" s="2">
        <v>6</v>
      </c>
      <c r="J46" s="2">
        <v>3</v>
      </c>
      <c r="K46" s="14">
        <f t="shared" si="0"/>
        <v>0.004861111111111205</v>
      </c>
    </row>
    <row r="47" spans="1:11" ht="15.75">
      <c r="A47" s="1">
        <v>0.7270833333333333</v>
      </c>
      <c r="B47" s="2">
        <v>45</v>
      </c>
      <c r="C47" s="2">
        <v>308</v>
      </c>
      <c r="D47" s="2">
        <v>302</v>
      </c>
      <c r="E47" s="2">
        <v>217</v>
      </c>
      <c r="F47" s="2">
        <v>3119</v>
      </c>
      <c r="G47" s="2">
        <v>469</v>
      </c>
      <c r="H47" s="2">
        <v>216</v>
      </c>
      <c r="I47" s="2">
        <v>0</v>
      </c>
      <c r="J47" s="2">
        <v>25</v>
      </c>
      <c r="K47" s="14">
        <f t="shared" si="0"/>
        <v>0.004861111111111094</v>
      </c>
    </row>
    <row r="48" spans="1:11" ht="15.75">
      <c r="A48" s="1">
        <v>0.7319444444444444</v>
      </c>
      <c r="B48" s="2">
        <v>46</v>
      </c>
      <c r="C48" s="2">
        <v>288</v>
      </c>
      <c r="D48" s="2">
        <v>2163</v>
      </c>
      <c r="E48" s="2">
        <v>2145</v>
      </c>
      <c r="F48" s="2">
        <v>815</v>
      </c>
      <c r="G48" s="2">
        <v>573</v>
      </c>
      <c r="H48" s="2">
        <v>3060</v>
      </c>
      <c r="I48" s="2">
        <v>4</v>
      </c>
      <c r="J48" s="2">
        <v>0</v>
      </c>
      <c r="K48" s="14">
        <f t="shared" si="0"/>
        <v>0.004861111111111094</v>
      </c>
    </row>
    <row r="49" spans="1:11" ht="15.75">
      <c r="A49" s="1">
        <v>0.7368055555555556</v>
      </c>
      <c r="B49" s="2">
        <v>47</v>
      </c>
      <c r="C49" s="2">
        <v>503</v>
      </c>
      <c r="D49" s="2">
        <v>326</v>
      </c>
      <c r="E49" s="2">
        <v>3302</v>
      </c>
      <c r="F49" s="2">
        <v>68</v>
      </c>
      <c r="G49" s="2">
        <v>3322</v>
      </c>
      <c r="H49" s="2">
        <v>2586</v>
      </c>
      <c r="I49" s="2">
        <v>4</v>
      </c>
      <c r="J49" s="2">
        <v>7</v>
      </c>
      <c r="K49" s="14">
        <f t="shared" si="0"/>
        <v>0.004861111111111205</v>
      </c>
    </row>
    <row r="50" spans="1:11" ht="15.75">
      <c r="A50" s="1">
        <v>0.7416666666666667</v>
      </c>
      <c r="B50" s="2">
        <v>48</v>
      </c>
      <c r="C50" s="2">
        <v>2591</v>
      </c>
      <c r="D50" s="2">
        <v>910</v>
      </c>
      <c r="E50" s="2">
        <v>308</v>
      </c>
      <c r="F50" s="2">
        <v>2612</v>
      </c>
      <c r="G50" s="2">
        <v>2137</v>
      </c>
      <c r="H50" s="2">
        <v>217</v>
      </c>
      <c r="I50" s="2">
        <v>6</v>
      </c>
      <c r="J50" s="2">
        <v>8</v>
      </c>
      <c r="K50" s="14">
        <f t="shared" si="0"/>
        <v>0.004861111111111094</v>
      </c>
    </row>
    <row r="51" spans="1:11" ht="15.75">
      <c r="A51" s="1">
        <v>0.7465277777777778</v>
      </c>
      <c r="B51" s="2">
        <v>49</v>
      </c>
      <c r="C51" s="2">
        <v>2048</v>
      </c>
      <c r="D51" s="2">
        <v>2145</v>
      </c>
      <c r="E51" s="2">
        <v>3097</v>
      </c>
      <c r="F51" s="2">
        <v>2960</v>
      </c>
      <c r="G51" s="2">
        <v>469</v>
      </c>
      <c r="H51" s="2">
        <v>3069</v>
      </c>
      <c r="I51" s="2">
        <v>2</v>
      </c>
      <c r="J51" s="2">
        <v>6</v>
      </c>
      <c r="K51" s="14">
        <f t="shared" si="0"/>
        <v>0.004861111111111094</v>
      </c>
    </row>
    <row r="52" spans="1:11" ht="15.75">
      <c r="A52" s="1">
        <v>0.751388888888889</v>
      </c>
      <c r="B52" s="2">
        <v>50</v>
      </c>
      <c r="C52" s="2">
        <v>815</v>
      </c>
      <c r="D52" s="2">
        <v>468</v>
      </c>
      <c r="E52" s="2">
        <v>1250</v>
      </c>
      <c r="F52" s="2">
        <v>216</v>
      </c>
      <c r="G52" s="2">
        <v>3421</v>
      </c>
      <c r="H52" s="2">
        <v>2676</v>
      </c>
      <c r="I52" s="2">
        <v>8</v>
      </c>
      <c r="J52" s="2">
        <v>0</v>
      </c>
      <c r="K52" s="14">
        <f t="shared" si="0"/>
        <v>0.004861111111111205</v>
      </c>
    </row>
    <row r="53" spans="1:11" ht="15.75">
      <c r="A53" s="1">
        <v>0.75625</v>
      </c>
      <c r="B53" s="2">
        <v>51</v>
      </c>
      <c r="C53" s="2">
        <v>3414</v>
      </c>
      <c r="D53" s="2">
        <v>288</v>
      </c>
      <c r="E53" s="2">
        <v>68</v>
      </c>
      <c r="F53" s="2">
        <v>1216</v>
      </c>
      <c r="G53" s="2">
        <v>1701</v>
      </c>
      <c r="H53" s="2">
        <v>2673</v>
      </c>
      <c r="I53" s="2">
        <v>5</v>
      </c>
      <c r="J53" s="2">
        <v>4</v>
      </c>
      <c r="K53" s="14">
        <f t="shared" si="0"/>
        <v>0.004861111111110983</v>
      </c>
    </row>
    <row r="54" spans="1:11" ht="15.75">
      <c r="A54" s="1">
        <v>0.7611111111111111</v>
      </c>
      <c r="B54" s="2">
        <v>52</v>
      </c>
      <c r="C54" s="2">
        <v>503</v>
      </c>
      <c r="D54" s="2">
        <v>3060</v>
      </c>
      <c r="E54" s="2">
        <v>3119</v>
      </c>
      <c r="F54" s="2">
        <v>1188</v>
      </c>
      <c r="G54" s="2">
        <v>3322</v>
      </c>
      <c r="H54" s="2">
        <v>226</v>
      </c>
      <c r="I54" s="2">
        <v>0</v>
      </c>
      <c r="J54" s="2">
        <v>8</v>
      </c>
      <c r="K54" s="14">
        <f t="shared" si="0"/>
        <v>0.004861111111111094</v>
      </c>
    </row>
    <row r="55" spans="1:12" ht="15.75">
      <c r="A55" s="1">
        <v>0.7659722222222222</v>
      </c>
      <c r="B55" s="2">
        <v>53</v>
      </c>
      <c r="C55" s="2">
        <v>326</v>
      </c>
      <c r="D55" s="2">
        <v>3401</v>
      </c>
      <c r="E55" s="2">
        <v>573</v>
      </c>
      <c r="F55" s="2">
        <v>302</v>
      </c>
      <c r="G55" s="2">
        <v>33</v>
      </c>
      <c r="H55" s="2">
        <v>1023</v>
      </c>
      <c r="I55" s="2">
        <v>6</v>
      </c>
      <c r="J55" s="2">
        <v>7</v>
      </c>
      <c r="K55" s="14">
        <f t="shared" si="0"/>
        <v>0.004861111111111094</v>
      </c>
      <c r="L55" s="14">
        <f>(SUM(K20:K55))/(55-19)</f>
        <v>0.0050733024691358</v>
      </c>
    </row>
    <row r="56" spans="1:12" ht="15.75">
      <c r="A56" s="1">
        <v>0.375</v>
      </c>
      <c r="B56" s="2">
        <v>54</v>
      </c>
      <c r="C56" s="2">
        <v>2832</v>
      </c>
      <c r="D56" s="2">
        <v>2960</v>
      </c>
      <c r="E56" s="2">
        <v>2586</v>
      </c>
      <c r="F56" s="2">
        <v>2163</v>
      </c>
      <c r="G56" s="2">
        <v>2612</v>
      </c>
      <c r="H56" s="2">
        <v>308</v>
      </c>
      <c r="I56" s="2">
        <v>1</v>
      </c>
      <c r="J56" s="2">
        <v>7</v>
      </c>
      <c r="L56" t="s">
        <v>40</v>
      </c>
    </row>
    <row r="57" spans="1:11" ht="15.75">
      <c r="A57" s="1">
        <v>0.37986111111111115</v>
      </c>
      <c r="B57" s="2">
        <v>55</v>
      </c>
      <c r="C57" s="2">
        <v>2048</v>
      </c>
      <c r="D57" s="2">
        <v>3119</v>
      </c>
      <c r="E57" s="2">
        <v>217</v>
      </c>
      <c r="F57" s="2">
        <v>1250</v>
      </c>
      <c r="G57" s="2">
        <v>3421</v>
      </c>
      <c r="H57" s="2">
        <v>1216</v>
      </c>
      <c r="I57" s="2">
        <v>9</v>
      </c>
      <c r="J57" s="2">
        <v>6</v>
      </c>
      <c r="K57" s="14">
        <f t="shared" si="0"/>
        <v>0.004861111111111149</v>
      </c>
    </row>
    <row r="58" spans="1:11" ht="15.75">
      <c r="A58" s="1">
        <v>0.3847222222222222</v>
      </c>
      <c r="B58" s="2">
        <v>56</v>
      </c>
      <c r="C58" s="2">
        <v>326</v>
      </c>
      <c r="D58" s="2">
        <v>33</v>
      </c>
      <c r="E58" s="2">
        <v>2145</v>
      </c>
      <c r="F58" s="2">
        <v>3401</v>
      </c>
      <c r="G58" s="2">
        <v>815</v>
      </c>
      <c r="H58" s="2">
        <v>503</v>
      </c>
      <c r="I58" s="2">
        <v>7</v>
      </c>
      <c r="J58" s="2">
        <v>3</v>
      </c>
      <c r="K58" s="14">
        <f t="shared" si="0"/>
        <v>0.004861111111111038</v>
      </c>
    </row>
    <row r="59" spans="1:11" ht="15.75">
      <c r="A59" s="1">
        <v>0.38958333333333334</v>
      </c>
      <c r="B59" s="2">
        <v>57</v>
      </c>
      <c r="C59" s="2">
        <v>1188</v>
      </c>
      <c r="D59" s="2">
        <v>3414</v>
      </c>
      <c r="E59" s="2">
        <v>469</v>
      </c>
      <c r="F59" s="2">
        <v>573</v>
      </c>
      <c r="G59" s="2">
        <v>3302</v>
      </c>
      <c r="H59" s="2">
        <v>2832</v>
      </c>
      <c r="I59" s="2">
        <v>1</v>
      </c>
      <c r="J59" s="2">
        <v>5</v>
      </c>
      <c r="K59" s="14">
        <f t="shared" si="0"/>
        <v>0.004861111111111149</v>
      </c>
    </row>
    <row r="60" spans="1:11" ht="15.75">
      <c r="A60" s="1">
        <v>0.39444444444444443</v>
      </c>
      <c r="B60" s="2">
        <v>58</v>
      </c>
      <c r="C60" s="2">
        <v>216</v>
      </c>
      <c r="D60" s="2">
        <v>3060</v>
      </c>
      <c r="E60" s="2">
        <v>2673</v>
      </c>
      <c r="F60" s="2">
        <v>2591</v>
      </c>
      <c r="G60" s="2">
        <v>2137</v>
      </c>
      <c r="H60" s="2">
        <v>3069</v>
      </c>
      <c r="I60" s="2">
        <v>2</v>
      </c>
      <c r="J60" s="2">
        <v>7</v>
      </c>
      <c r="K60" s="14">
        <f t="shared" si="0"/>
        <v>0.004861111111111094</v>
      </c>
    </row>
    <row r="61" spans="1:11" ht="15.75">
      <c r="A61" s="1">
        <v>0.3993055555555556</v>
      </c>
      <c r="B61" s="2">
        <v>59</v>
      </c>
      <c r="C61" s="2">
        <v>3097</v>
      </c>
      <c r="D61" s="2">
        <v>1701</v>
      </c>
      <c r="E61" s="2">
        <v>3322</v>
      </c>
      <c r="F61" s="2">
        <v>2676</v>
      </c>
      <c r="G61" s="2">
        <v>2163</v>
      </c>
      <c r="H61" s="2">
        <v>1023</v>
      </c>
      <c r="I61" s="2">
        <v>0</v>
      </c>
      <c r="J61" s="2">
        <v>3</v>
      </c>
      <c r="K61" s="14">
        <f t="shared" si="0"/>
        <v>0.004861111111111149</v>
      </c>
    </row>
    <row r="62" spans="1:11" ht="15.75">
      <c r="A62" s="1">
        <v>0.4041666666666666</v>
      </c>
      <c r="B62" s="2">
        <v>60</v>
      </c>
      <c r="C62" s="2">
        <v>68</v>
      </c>
      <c r="D62" s="2">
        <v>910</v>
      </c>
      <c r="E62" s="2">
        <v>226</v>
      </c>
      <c r="F62" s="2">
        <v>288</v>
      </c>
      <c r="G62" s="2">
        <v>302</v>
      </c>
      <c r="H62" s="2">
        <v>468</v>
      </c>
      <c r="I62" s="2">
        <v>11</v>
      </c>
      <c r="J62" s="2">
        <v>7</v>
      </c>
      <c r="K62" s="14">
        <f t="shared" si="0"/>
        <v>0.004861111111111038</v>
      </c>
    </row>
    <row r="63" spans="1:11" ht="15.75">
      <c r="A63" s="1">
        <v>0.40902777777777777</v>
      </c>
      <c r="B63" s="2">
        <v>61</v>
      </c>
      <c r="C63" s="2">
        <v>3421</v>
      </c>
      <c r="D63" s="2">
        <v>2586</v>
      </c>
      <c r="E63" s="2">
        <v>308</v>
      </c>
      <c r="F63" s="2">
        <v>469</v>
      </c>
      <c r="G63" s="2">
        <v>33</v>
      </c>
      <c r="H63" s="2">
        <v>3060</v>
      </c>
      <c r="I63" s="2">
        <v>0</v>
      </c>
      <c r="J63" s="2">
        <v>16</v>
      </c>
      <c r="K63" s="14">
        <f t="shared" si="0"/>
        <v>0.004861111111111149</v>
      </c>
    </row>
    <row r="64" spans="1:11" ht="15.75">
      <c r="A64" s="1">
        <v>0.4138888888888889</v>
      </c>
      <c r="B64" s="2">
        <v>62</v>
      </c>
      <c r="C64" s="2">
        <v>815</v>
      </c>
      <c r="D64" s="2">
        <v>2960</v>
      </c>
      <c r="E64" s="2">
        <v>2163</v>
      </c>
      <c r="F64" s="2">
        <v>1216</v>
      </c>
      <c r="G64" s="2">
        <v>3414</v>
      </c>
      <c r="H64" s="2">
        <v>3401</v>
      </c>
      <c r="I64" s="2">
        <v>3</v>
      </c>
      <c r="J64" s="2">
        <v>2</v>
      </c>
      <c r="K64" s="14">
        <f t="shared" si="0"/>
        <v>0.004861111111111149</v>
      </c>
    </row>
    <row r="65" spans="1:11" ht="15.75">
      <c r="A65" s="1">
        <v>0.41875</v>
      </c>
      <c r="B65" s="2">
        <v>63</v>
      </c>
      <c r="C65" s="2">
        <v>2612</v>
      </c>
      <c r="D65" s="2">
        <v>3119</v>
      </c>
      <c r="E65" s="2">
        <v>468</v>
      </c>
      <c r="F65" s="2">
        <v>1023</v>
      </c>
      <c r="G65" s="2">
        <v>3097</v>
      </c>
      <c r="H65" s="2">
        <v>288</v>
      </c>
      <c r="I65" s="2">
        <v>5</v>
      </c>
      <c r="J65" s="2">
        <v>1</v>
      </c>
      <c r="K65" s="14">
        <f t="shared" si="0"/>
        <v>0.004861111111111094</v>
      </c>
    </row>
    <row r="66" spans="1:11" ht="15.75">
      <c r="A66" s="1">
        <v>0.4236111111111111</v>
      </c>
      <c r="B66" s="2">
        <v>64</v>
      </c>
      <c r="C66" s="2">
        <v>2676</v>
      </c>
      <c r="D66" s="2">
        <v>2048</v>
      </c>
      <c r="E66" s="2">
        <v>2673</v>
      </c>
      <c r="F66" s="2">
        <v>217</v>
      </c>
      <c r="G66" s="2">
        <v>910</v>
      </c>
      <c r="H66" s="2">
        <v>3302</v>
      </c>
      <c r="I66" s="2">
        <v>4</v>
      </c>
      <c r="J66" s="2">
        <v>10</v>
      </c>
      <c r="K66" s="14">
        <f t="shared" si="0"/>
        <v>0.004861111111111094</v>
      </c>
    </row>
    <row r="67" spans="1:11" ht="15.75">
      <c r="A67" s="1">
        <v>0.4284722222222222</v>
      </c>
      <c r="B67" s="2">
        <v>65</v>
      </c>
      <c r="C67" s="2">
        <v>503</v>
      </c>
      <c r="D67" s="2">
        <v>302</v>
      </c>
      <c r="E67" s="2">
        <v>1701</v>
      </c>
      <c r="F67" s="2">
        <v>2591</v>
      </c>
      <c r="G67" s="2">
        <v>2832</v>
      </c>
      <c r="H67" s="2">
        <v>1250</v>
      </c>
      <c r="I67" s="2">
        <v>4</v>
      </c>
      <c r="J67" s="2">
        <v>0</v>
      </c>
      <c r="K67" s="14">
        <f t="shared" si="0"/>
        <v>0.004861111111111094</v>
      </c>
    </row>
    <row r="68" spans="1:11" ht="15.75">
      <c r="A68" s="1">
        <v>0.43333333333333335</v>
      </c>
      <c r="B68" s="2">
        <v>66</v>
      </c>
      <c r="C68" s="2">
        <v>3322</v>
      </c>
      <c r="D68" s="2">
        <v>216</v>
      </c>
      <c r="E68" s="2">
        <v>2137</v>
      </c>
      <c r="F68" s="2">
        <v>2145</v>
      </c>
      <c r="G68" s="2">
        <v>226</v>
      </c>
      <c r="H68" s="2">
        <v>573</v>
      </c>
      <c r="I68" s="2">
        <v>0</v>
      </c>
      <c r="J68" s="2">
        <v>9</v>
      </c>
      <c r="K68" s="14">
        <f aca="true" t="shared" si="1" ref="K68:K82">A68-A67</f>
        <v>0.004861111111111149</v>
      </c>
    </row>
    <row r="69" spans="1:11" ht="15.75">
      <c r="A69" s="1">
        <v>0.4381944444444445</v>
      </c>
      <c r="B69" s="2">
        <v>67</v>
      </c>
      <c r="C69" s="2">
        <v>326</v>
      </c>
      <c r="D69" s="2">
        <v>3069</v>
      </c>
      <c r="E69" s="2">
        <v>2612</v>
      </c>
      <c r="F69" s="2">
        <v>68</v>
      </c>
      <c r="G69" s="2">
        <v>1188</v>
      </c>
      <c r="H69" s="2">
        <v>2163</v>
      </c>
      <c r="I69" s="2">
        <v>5</v>
      </c>
      <c r="J69" s="2">
        <v>3</v>
      </c>
      <c r="K69" s="14">
        <f t="shared" si="1"/>
        <v>0.004861111111111149</v>
      </c>
    </row>
    <row r="70" spans="1:11" ht="15.75">
      <c r="A70" s="1">
        <v>0.44305555555555554</v>
      </c>
      <c r="B70" s="2">
        <v>68</v>
      </c>
      <c r="C70" s="2">
        <v>3060</v>
      </c>
      <c r="D70" s="2">
        <v>468</v>
      </c>
      <c r="E70" s="2">
        <v>2960</v>
      </c>
      <c r="F70" s="2">
        <v>3302</v>
      </c>
      <c r="G70" s="2">
        <v>815</v>
      </c>
      <c r="H70" s="2">
        <v>302</v>
      </c>
      <c r="I70" s="2">
        <v>3</v>
      </c>
      <c r="J70" s="2">
        <v>7</v>
      </c>
      <c r="K70" s="14">
        <f t="shared" si="1"/>
        <v>0.004861111111111038</v>
      </c>
    </row>
    <row r="71" spans="1:11" ht="15.75">
      <c r="A71" s="1">
        <v>0.4479166666666667</v>
      </c>
      <c r="B71" s="2">
        <v>69</v>
      </c>
      <c r="C71" s="2">
        <v>1023</v>
      </c>
      <c r="D71" s="2">
        <v>3421</v>
      </c>
      <c r="E71" s="2">
        <v>217</v>
      </c>
      <c r="F71" s="2">
        <v>503</v>
      </c>
      <c r="G71" s="2">
        <v>3414</v>
      </c>
      <c r="H71" s="2">
        <v>3322</v>
      </c>
      <c r="I71" s="2">
        <v>0</v>
      </c>
      <c r="J71" s="2">
        <v>2</v>
      </c>
      <c r="K71" s="14">
        <f t="shared" si="1"/>
        <v>0.004861111111111149</v>
      </c>
    </row>
    <row r="72" spans="1:11" ht="15.75">
      <c r="A72" s="1">
        <v>0.4527777777777778</v>
      </c>
      <c r="B72" s="2">
        <v>70</v>
      </c>
      <c r="C72" s="2">
        <v>308</v>
      </c>
      <c r="D72" s="2">
        <v>2673</v>
      </c>
      <c r="E72" s="2">
        <v>3069</v>
      </c>
      <c r="F72" s="2">
        <v>326</v>
      </c>
      <c r="G72" s="2">
        <v>1216</v>
      </c>
      <c r="H72" s="2">
        <v>469</v>
      </c>
      <c r="I72" s="2">
        <v>4</v>
      </c>
      <c r="J72" s="2">
        <v>5</v>
      </c>
      <c r="K72" s="14">
        <f t="shared" si="1"/>
        <v>0.004861111111111094</v>
      </c>
    </row>
    <row r="73" spans="1:11" ht="15.75">
      <c r="A73" s="1">
        <v>0.4576388888888889</v>
      </c>
      <c r="B73" s="2">
        <v>71</v>
      </c>
      <c r="C73" s="2">
        <v>1701</v>
      </c>
      <c r="D73" s="2">
        <v>216</v>
      </c>
      <c r="E73" s="2">
        <v>2586</v>
      </c>
      <c r="F73" s="2">
        <v>3401</v>
      </c>
      <c r="G73" s="2">
        <v>910</v>
      </c>
      <c r="H73" s="2">
        <v>2145</v>
      </c>
      <c r="I73" s="2">
        <v>5</v>
      </c>
      <c r="J73" s="2">
        <v>8</v>
      </c>
      <c r="K73" s="14">
        <f t="shared" si="1"/>
        <v>0.004861111111111094</v>
      </c>
    </row>
    <row r="74" spans="1:11" ht="15.75">
      <c r="A74" s="1">
        <v>0.4625</v>
      </c>
      <c r="B74" s="2">
        <v>72</v>
      </c>
      <c r="C74" s="2">
        <v>3119</v>
      </c>
      <c r="D74" s="2">
        <v>573</v>
      </c>
      <c r="E74" s="2">
        <v>2676</v>
      </c>
      <c r="F74" s="2">
        <v>2048</v>
      </c>
      <c r="G74" s="2">
        <v>2832</v>
      </c>
      <c r="H74" s="2">
        <v>68</v>
      </c>
      <c r="I74" s="2">
        <v>8</v>
      </c>
      <c r="J74" s="2">
        <v>3</v>
      </c>
      <c r="K74" s="14">
        <f t="shared" si="1"/>
        <v>0.004861111111111149</v>
      </c>
    </row>
    <row r="75" spans="1:11" ht="15.75">
      <c r="A75" s="1">
        <v>0.4673611111111111</v>
      </c>
      <c r="B75" s="2">
        <v>73</v>
      </c>
      <c r="C75" s="2">
        <v>3097</v>
      </c>
      <c r="D75" s="2">
        <v>1188</v>
      </c>
      <c r="E75" s="2">
        <v>2137</v>
      </c>
      <c r="F75" s="2">
        <v>288</v>
      </c>
      <c r="G75" s="2">
        <v>1250</v>
      </c>
      <c r="H75" s="2">
        <v>33</v>
      </c>
      <c r="I75" s="2">
        <v>2</v>
      </c>
      <c r="J75" s="2">
        <v>6</v>
      </c>
      <c r="K75" s="14">
        <f t="shared" si="1"/>
        <v>0.004861111111111094</v>
      </c>
    </row>
    <row r="76" spans="1:11" ht="15.75">
      <c r="A76" s="1">
        <v>0.47222222222222227</v>
      </c>
      <c r="B76" s="2">
        <v>74</v>
      </c>
      <c r="C76" s="2">
        <v>226</v>
      </c>
      <c r="D76" s="2">
        <v>2673</v>
      </c>
      <c r="E76" s="2">
        <v>815</v>
      </c>
      <c r="F76" s="2">
        <v>2591</v>
      </c>
      <c r="G76" s="2">
        <v>2145</v>
      </c>
      <c r="H76" s="2">
        <v>217</v>
      </c>
      <c r="I76" s="2">
        <v>6</v>
      </c>
      <c r="J76" s="2">
        <v>10</v>
      </c>
      <c r="K76" s="14">
        <f t="shared" si="1"/>
        <v>0.004861111111111149</v>
      </c>
    </row>
    <row r="77" spans="1:11" ht="15.75">
      <c r="A77" s="1">
        <v>0.4770833333333333</v>
      </c>
      <c r="B77" s="2">
        <v>75</v>
      </c>
      <c r="C77" s="2">
        <v>68</v>
      </c>
      <c r="D77" s="2">
        <v>2676</v>
      </c>
      <c r="E77" s="2">
        <v>503</v>
      </c>
      <c r="F77" s="2">
        <v>1701</v>
      </c>
      <c r="G77" s="2">
        <v>468</v>
      </c>
      <c r="H77" s="2">
        <v>308</v>
      </c>
      <c r="I77" s="2">
        <v>4</v>
      </c>
      <c r="J77" s="2">
        <v>1</v>
      </c>
      <c r="K77" s="14">
        <f t="shared" si="1"/>
        <v>0.004861111111111038</v>
      </c>
    </row>
    <row r="78" spans="1:11" ht="15.75">
      <c r="A78" s="1">
        <v>0.48194444444444445</v>
      </c>
      <c r="B78" s="2">
        <v>76</v>
      </c>
      <c r="C78" s="2">
        <v>3097</v>
      </c>
      <c r="D78" s="2">
        <v>3060</v>
      </c>
      <c r="E78" s="2">
        <v>1216</v>
      </c>
      <c r="F78" s="2">
        <v>326</v>
      </c>
      <c r="G78" s="2">
        <v>2048</v>
      </c>
      <c r="H78" s="2">
        <v>216</v>
      </c>
      <c r="I78" s="2">
        <v>0</v>
      </c>
      <c r="J78" s="2">
        <v>7</v>
      </c>
      <c r="K78" s="14">
        <f t="shared" si="1"/>
        <v>0.004861111111111149</v>
      </c>
    </row>
    <row r="79" spans="1:11" ht="15.75">
      <c r="A79" s="1">
        <v>0.48680555555555555</v>
      </c>
      <c r="B79" s="2">
        <v>77</v>
      </c>
      <c r="C79" s="2">
        <v>226</v>
      </c>
      <c r="D79" s="2">
        <v>2137</v>
      </c>
      <c r="E79" s="2">
        <v>3421</v>
      </c>
      <c r="F79" s="2">
        <v>910</v>
      </c>
      <c r="G79" s="2">
        <v>288</v>
      </c>
      <c r="H79" s="2">
        <v>2960</v>
      </c>
      <c r="I79" s="2">
        <v>12</v>
      </c>
      <c r="J79" s="2">
        <v>1</v>
      </c>
      <c r="K79" s="14">
        <f t="shared" si="1"/>
        <v>0.004861111111111094</v>
      </c>
    </row>
    <row r="80" spans="1:11" ht="15.75">
      <c r="A80" s="1">
        <v>0.4916666666666667</v>
      </c>
      <c r="B80" s="2">
        <v>78</v>
      </c>
      <c r="C80" s="2">
        <v>3414</v>
      </c>
      <c r="D80" s="2">
        <v>2612</v>
      </c>
      <c r="E80" s="2">
        <v>3302</v>
      </c>
      <c r="F80" s="2">
        <v>1250</v>
      </c>
      <c r="G80" s="2">
        <v>3119</v>
      </c>
      <c r="H80" s="2">
        <v>3322</v>
      </c>
      <c r="I80" s="2">
        <v>8</v>
      </c>
      <c r="J80" s="2">
        <v>3</v>
      </c>
      <c r="K80" s="14">
        <f t="shared" si="1"/>
        <v>0.004861111111111149</v>
      </c>
    </row>
    <row r="81" spans="1:11" ht="15.75">
      <c r="A81" s="1">
        <v>0.49652777777777773</v>
      </c>
      <c r="B81" s="2">
        <v>79</v>
      </c>
      <c r="C81" s="2">
        <v>302</v>
      </c>
      <c r="D81" s="2">
        <v>3401</v>
      </c>
      <c r="E81" s="2">
        <v>3069</v>
      </c>
      <c r="F81" s="2">
        <v>573</v>
      </c>
      <c r="G81" s="2">
        <v>1188</v>
      </c>
      <c r="H81" s="2">
        <v>2586</v>
      </c>
      <c r="I81" s="2">
        <v>3</v>
      </c>
      <c r="J81" s="2">
        <v>9</v>
      </c>
      <c r="K81" s="14">
        <f t="shared" si="1"/>
        <v>0.004861111111111038</v>
      </c>
    </row>
    <row r="82" spans="1:12" ht="15.75">
      <c r="A82" s="1">
        <v>0.5013888888888889</v>
      </c>
      <c r="B82" s="2">
        <v>80</v>
      </c>
      <c r="C82" s="2">
        <v>2163</v>
      </c>
      <c r="D82" s="2">
        <v>33</v>
      </c>
      <c r="E82" s="2">
        <v>2832</v>
      </c>
      <c r="F82" s="2">
        <v>1023</v>
      </c>
      <c r="G82" s="2">
        <v>2591</v>
      </c>
      <c r="H82" s="2">
        <v>469</v>
      </c>
      <c r="I82" s="2">
        <v>6</v>
      </c>
      <c r="J82" s="2">
        <v>8</v>
      </c>
      <c r="K82" s="14">
        <f t="shared" si="1"/>
        <v>0.004861111111111149</v>
      </c>
      <c r="L82" s="14">
        <f>(SUM(K57:K82))/(82-56)</f>
        <v>0.004861111111111111</v>
      </c>
    </row>
    <row r="83" spans="1:12" ht="15.75">
      <c r="A83" s="1"/>
      <c r="B83" s="2"/>
      <c r="C83" s="2"/>
      <c r="D83" s="2"/>
      <c r="E83" s="2"/>
      <c r="F83" s="2"/>
      <c r="G83" t="s">
        <v>128</v>
      </c>
      <c r="I83">
        <f>SUM(I3:I82)</f>
        <v>422</v>
      </c>
      <c r="J83">
        <f>SUM(J3:J82)</f>
        <v>405</v>
      </c>
      <c r="K83" s="14"/>
      <c r="L83" s="14">
        <f>(SUM(K3:K82))/(82-2-3)</f>
        <v>0.004960317460317459</v>
      </c>
    </row>
    <row r="84" spans="1:10" ht="15.75">
      <c r="A84" s="5"/>
      <c r="G84" t="s">
        <v>129</v>
      </c>
      <c r="J84">
        <f>(I83+J83)/(82-2)/2</f>
        <v>5.16875</v>
      </c>
    </row>
    <row r="85" spans="1:11" ht="15.75" customHeight="1">
      <c r="A85" s="117" t="s">
        <v>3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</row>
    <row r="86" spans="1:11" ht="31.5">
      <c r="A86" s="3" t="s">
        <v>4</v>
      </c>
      <c r="B86" s="3" t="s">
        <v>5</v>
      </c>
      <c r="C86" s="3" t="s">
        <v>6</v>
      </c>
      <c r="D86" s="3" t="s">
        <v>7</v>
      </c>
      <c r="E86" s="3" t="s">
        <v>8</v>
      </c>
      <c r="F86" s="3" t="s">
        <v>9</v>
      </c>
      <c r="G86" s="3" t="s">
        <v>10</v>
      </c>
      <c r="H86" s="3" t="s">
        <v>11</v>
      </c>
      <c r="I86" s="3" t="s">
        <v>12</v>
      </c>
      <c r="J86" s="3" t="s">
        <v>13</v>
      </c>
      <c r="K86" s="3" t="s">
        <v>14</v>
      </c>
    </row>
    <row r="87" spans="1:11" ht="15.75">
      <c r="A87" s="1">
        <v>0.5840277777777778</v>
      </c>
      <c r="B87" s="4" t="s">
        <v>15</v>
      </c>
      <c r="C87" s="2">
        <v>1</v>
      </c>
      <c r="D87" s="2">
        <v>217</v>
      </c>
      <c r="E87" s="2">
        <v>1188</v>
      </c>
      <c r="F87" s="2">
        <v>469</v>
      </c>
      <c r="G87" s="2">
        <v>1023</v>
      </c>
      <c r="H87" s="2">
        <v>2612</v>
      </c>
      <c r="I87" s="2">
        <v>2673</v>
      </c>
      <c r="J87" s="2">
        <v>18</v>
      </c>
      <c r="K87" s="2">
        <v>5</v>
      </c>
    </row>
    <row r="88" spans="1:11" ht="15.75">
      <c r="A88" s="1">
        <v>0.5902777777777778</v>
      </c>
      <c r="B88" s="4" t="s">
        <v>16</v>
      </c>
      <c r="C88" s="2">
        <v>2</v>
      </c>
      <c r="D88" s="2">
        <v>1250</v>
      </c>
      <c r="E88" s="2">
        <v>2586</v>
      </c>
      <c r="F88" s="2">
        <v>2137</v>
      </c>
      <c r="G88" s="2">
        <v>308</v>
      </c>
      <c r="H88" s="2">
        <v>2048</v>
      </c>
      <c r="I88" s="2">
        <v>302</v>
      </c>
      <c r="J88" s="2">
        <v>8</v>
      </c>
      <c r="K88" s="2">
        <v>0</v>
      </c>
    </row>
    <row r="89" spans="1:11" ht="15.75">
      <c r="A89" s="1">
        <v>0.59375</v>
      </c>
      <c r="B89" s="4" t="s">
        <v>17</v>
      </c>
      <c r="C89" s="2">
        <v>3</v>
      </c>
      <c r="D89" s="2">
        <v>910</v>
      </c>
      <c r="E89" s="2">
        <v>288</v>
      </c>
      <c r="F89" s="2">
        <v>33</v>
      </c>
      <c r="G89" s="2">
        <v>2832</v>
      </c>
      <c r="H89" s="2">
        <v>503</v>
      </c>
      <c r="I89" s="2">
        <v>2145</v>
      </c>
      <c r="J89" s="2">
        <v>10</v>
      </c>
      <c r="K89" s="2">
        <v>10</v>
      </c>
    </row>
    <row r="90" spans="1:11" ht="15.75">
      <c r="A90" s="1">
        <v>0.5993055555555555</v>
      </c>
      <c r="B90" s="4" t="s">
        <v>18</v>
      </c>
      <c r="C90" s="2">
        <v>4</v>
      </c>
      <c r="D90" s="2">
        <v>573</v>
      </c>
      <c r="E90" s="2">
        <v>226</v>
      </c>
      <c r="F90" s="2">
        <v>2163</v>
      </c>
      <c r="G90" s="2">
        <v>3322</v>
      </c>
      <c r="H90" s="2">
        <v>3302</v>
      </c>
      <c r="I90" s="2">
        <v>815</v>
      </c>
      <c r="J90" s="2">
        <v>8</v>
      </c>
      <c r="K90" s="2">
        <v>6</v>
      </c>
    </row>
    <row r="91" spans="1:11" ht="15.75">
      <c r="A91" s="1">
        <v>0.6048611111111112</v>
      </c>
      <c r="B91" s="4" t="s">
        <v>19</v>
      </c>
      <c r="C91" s="2">
        <v>5</v>
      </c>
      <c r="D91" s="2">
        <v>469</v>
      </c>
      <c r="E91" s="2">
        <v>217</v>
      </c>
      <c r="F91" s="2">
        <v>1188</v>
      </c>
      <c r="G91" s="2">
        <v>2673</v>
      </c>
      <c r="H91" s="2">
        <v>2612</v>
      </c>
      <c r="I91" s="2">
        <v>1023</v>
      </c>
      <c r="J91" s="2">
        <v>13</v>
      </c>
      <c r="K91" s="2">
        <v>4</v>
      </c>
    </row>
    <row r="92" spans="1:11" ht="15.75">
      <c r="A92" s="1">
        <v>0.6159722222222223</v>
      </c>
      <c r="B92" s="4" t="s">
        <v>20</v>
      </c>
      <c r="C92" s="2">
        <v>6</v>
      </c>
      <c r="D92" s="2">
        <v>1250</v>
      </c>
      <c r="E92" s="2">
        <v>2586</v>
      </c>
      <c r="F92" s="2">
        <v>2137</v>
      </c>
      <c r="G92" s="2">
        <v>308</v>
      </c>
      <c r="H92" s="2">
        <v>302</v>
      </c>
      <c r="I92" s="2">
        <v>2048</v>
      </c>
      <c r="J92" s="2">
        <v>4</v>
      </c>
      <c r="K92" s="2">
        <v>1</v>
      </c>
    </row>
    <row r="93" spans="1:11" ht="15.75">
      <c r="A93" s="1">
        <v>0.6215277777777778</v>
      </c>
      <c r="B93" s="4" t="s">
        <v>21</v>
      </c>
      <c r="C93" s="2">
        <v>7</v>
      </c>
      <c r="D93" s="2">
        <v>288</v>
      </c>
      <c r="E93" s="2">
        <v>910</v>
      </c>
      <c r="F93" s="2">
        <v>33</v>
      </c>
      <c r="G93" s="2">
        <v>503</v>
      </c>
      <c r="H93" s="2">
        <v>2832</v>
      </c>
      <c r="I93" s="2">
        <v>2145</v>
      </c>
      <c r="J93" s="2">
        <v>14</v>
      </c>
      <c r="K93" s="2">
        <v>2</v>
      </c>
    </row>
    <row r="94" spans="1:11" ht="15.75">
      <c r="A94" s="1">
        <v>0.6263888888888889</v>
      </c>
      <c r="B94" s="4" t="s">
        <v>22</v>
      </c>
      <c r="C94" s="2">
        <v>8</v>
      </c>
      <c r="D94" s="2">
        <v>2163</v>
      </c>
      <c r="E94" s="2">
        <v>573</v>
      </c>
      <c r="F94" s="2">
        <v>226</v>
      </c>
      <c r="G94" s="2">
        <v>815</v>
      </c>
      <c r="H94" s="2">
        <v>3322</v>
      </c>
      <c r="I94" s="2">
        <v>3302</v>
      </c>
      <c r="J94" s="2">
        <v>5</v>
      </c>
      <c r="K94" s="2">
        <v>4</v>
      </c>
    </row>
    <row r="95" spans="1:11" ht="15.75">
      <c r="A95" s="1">
        <v>0.63125</v>
      </c>
      <c r="B95" s="4" t="s">
        <v>37</v>
      </c>
      <c r="C95" s="2">
        <v>11</v>
      </c>
      <c r="D95" s="2">
        <v>288</v>
      </c>
      <c r="E95" s="2">
        <v>33</v>
      </c>
      <c r="F95" s="2">
        <v>910</v>
      </c>
      <c r="G95" s="2">
        <v>503</v>
      </c>
      <c r="H95" s="2">
        <v>2145</v>
      </c>
      <c r="I95" s="2">
        <v>2832</v>
      </c>
      <c r="J95" s="2">
        <v>8</v>
      </c>
      <c r="K95" s="2">
        <v>3</v>
      </c>
    </row>
    <row r="96" spans="1:11" ht="15.75">
      <c r="A96" s="1">
        <v>0.6375</v>
      </c>
      <c r="B96" s="4" t="s">
        <v>24</v>
      </c>
      <c r="C96" s="2">
        <v>13</v>
      </c>
      <c r="D96" s="2">
        <v>1188</v>
      </c>
      <c r="E96" s="2">
        <v>469</v>
      </c>
      <c r="F96" s="2">
        <v>217</v>
      </c>
      <c r="G96" s="2">
        <v>2586</v>
      </c>
      <c r="H96" s="2">
        <v>1250</v>
      </c>
      <c r="I96" s="2">
        <v>2137</v>
      </c>
      <c r="J96" s="2">
        <v>21</v>
      </c>
      <c r="K96" s="2">
        <v>0</v>
      </c>
    </row>
    <row r="97" spans="1:11" ht="15.75">
      <c r="A97" s="1">
        <v>0.6409722222222222</v>
      </c>
      <c r="B97" s="4" t="s">
        <v>25</v>
      </c>
      <c r="C97" s="2">
        <v>14</v>
      </c>
      <c r="D97" s="2">
        <v>288</v>
      </c>
      <c r="E97" s="2">
        <v>910</v>
      </c>
      <c r="F97" s="2">
        <v>33</v>
      </c>
      <c r="G97" s="2">
        <v>226</v>
      </c>
      <c r="H97" s="2">
        <v>573</v>
      </c>
      <c r="I97" s="2">
        <v>2163</v>
      </c>
      <c r="J97" s="2">
        <v>15</v>
      </c>
      <c r="K97" s="2">
        <v>10</v>
      </c>
    </row>
    <row r="98" spans="1:11" ht="15.75">
      <c r="A98" s="1">
        <v>0.6465277777777778</v>
      </c>
      <c r="B98" s="4" t="s">
        <v>26</v>
      </c>
      <c r="C98" s="2">
        <v>15</v>
      </c>
      <c r="D98" s="2">
        <v>217</v>
      </c>
      <c r="E98" s="2">
        <v>469</v>
      </c>
      <c r="F98" s="2">
        <v>1188</v>
      </c>
      <c r="G98" s="2">
        <v>2586</v>
      </c>
      <c r="H98" s="2">
        <v>1250</v>
      </c>
      <c r="I98" s="2">
        <v>2137</v>
      </c>
      <c r="J98" s="2">
        <v>8</v>
      </c>
      <c r="K98" s="2">
        <v>4</v>
      </c>
    </row>
    <row r="99" spans="1:11" ht="15.75">
      <c r="A99" s="1">
        <v>0.6527777777777778</v>
      </c>
      <c r="B99" s="4" t="s">
        <v>27</v>
      </c>
      <c r="C99" s="2">
        <v>16</v>
      </c>
      <c r="D99" s="2">
        <v>910</v>
      </c>
      <c r="E99" s="2">
        <v>33</v>
      </c>
      <c r="F99" s="2">
        <v>288</v>
      </c>
      <c r="G99" s="2">
        <v>226</v>
      </c>
      <c r="H99" s="2">
        <v>573</v>
      </c>
      <c r="I99" s="2">
        <v>2163</v>
      </c>
      <c r="J99" s="2">
        <v>10</v>
      </c>
      <c r="K99" s="2">
        <v>7</v>
      </c>
    </row>
    <row r="100" spans="1:11" ht="15.75">
      <c r="A100" s="1">
        <v>0.6631944444444444</v>
      </c>
      <c r="B100" s="4" t="s">
        <v>29</v>
      </c>
      <c r="C100" s="2">
        <v>19</v>
      </c>
      <c r="D100" s="2">
        <v>1188</v>
      </c>
      <c r="E100" s="2">
        <v>469</v>
      </c>
      <c r="F100" s="2">
        <v>217</v>
      </c>
      <c r="G100" s="2">
        <v>288</v>
      </c>
      <c r="H100" s="2">
        <v>910</v>
      </c>
      <c r="I100" s="2">
        <v>33</v>
      </c>
      <c r="J100" s="2">
        <v>8</v>
      </c>
      <c r="K100" s="2">
        <v>8</v>
      </c>
    </row>
    <row r="101" spans="1:11" ht="15.75">
      <c r="A101" s="1">
        <v>0.6694444444444444</v>
      </c>
      <c r="B101" s="4" t="s">
        <v>30</v>
      </c>
      <c r="C101" s="2">
        <v>20</v>
      </c>
      <c r="D101" s="2">
        <v>469</v>
      </c>
      <c r="E101" s="2">
        <v>217</v>
      </c>
      <c r="F101" s="2">
        <v>1188</v>
      </c>
      <c r="G101" s="2">
        <v>33</v>
      </c>
      <c r="H101" s="2">
        <v>910</v>
      </c>
      <c r="I101" s="2">
        <v>288</v>
      </c>
      <c r="J101" s="2">
        <v>11</v>
      </c>
      <c r="K101" s="2">
        <v>4</v>
      </c>
    </row>
    <row r="102" spans="1:11" ht="15.75">
      <c r="A102" s="1">
        <v>0.6819444444444445</v>
      </c>
      <c r="B102" s="4" t="s">
        <v>33</v>
      </c>
      <c r="C102" s="2">
        <v>21</v>
      </c>
      <c r="D102" s="2">
        <v>217</v>
      </c>
      <c r="E102" s="2">
        <v>469</v>
      </c>
      <c r="F102" s="2">
        <v>1188</v>
      </c>
      <c r="G102" s="2">
        <v>33</v>
      </c>
      <c r="H102" s="2">
        <v>288</v>
      </c>
      <c r="I102" s="2">
        <v>910</v>
      </c>
      <c r="J102" s="2">
        <v>12</v>
      </c>
      <c r="K102" s="2">
        <v>2</v>
      </c>
    </row>
    <row r="103" spans="8:11" ht="15.75">
      <c r="H103" t="s">
        <v>128</v>
      </c>
      <c r="J103">
        <f>SUM(J87:J102)</f>
        <v>173</v>
      </c>
      <c r="K103" s="32">
        <f>SUM(K87:K102)</f>
        <v>70</v>
      </c>
    </row>
    <row r="104" spans="8:11" ht="15.75">
      <c r="H104" t="s">
        <v>129</v>
      </c>
      <c r="K104">
        <f>(J103+K103)/(102-86)/2</f>
        <v>7.59375</v>
      </c>
    </row>
  </sheetData>
  <sheetProtection/>
  <mergeCells count="2">
    <mergeCell ref="A1:J1"/>
    <mergeCell ref="A85:K85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69">
      <selection activeCell="L103" sqref="L103"/>
    </sheetView>
  </sheetViews>
  <sheetFormatPr defaultColWidth="8.875" defaultRowHeight="15.75"/>
  <sheetData>
    <row r="1" spans="1:10" ht="15.75" customHeight="1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1" ht="31.5">
      <c r="A2" s="3" t="s">
        <v>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11" t="s">
        <v>39</v>
      </c>
    </row>
    <row r="3" spans="1:12" ht="15.75">
      <c r="A3" s="1">
        <v>0.3909722222222222</v>
      </c>
      <c r="B3" s="2">
        <v>1</v>
      </c>
      <c r="C3" s="2">
        <v>841</v>
      </c>
      <c r="D3" s="2">
        <v>1072</v>
      </c>
      <c r="E3" s="2">
        <v>1351</v>
      </c>
      <c r="F3" s="2">
        <v>2073</v>
      </c>
      <c r="G3" s="2">
        <v>2892</v>
      </c>
      <c r="H3" s="2">
        <v>3256</v>
      </c>
      <c r="I3" s="2">
        <v>3</v>
      </c>
      <c r="J3" s="2">
        <v>6</v>
      </c>
      <c r="L3" t="s">
        <v>41</v>
      </c>
    </row>
    <row r="4" spans="1:11" ht="15.75">
      <c r="A4" s="1">
        <v>0.3958333333333333</v>
      </c>
      <c r="B4" s="2">
        <v>2</v>
      </c>
      <c r="C4" s="2">
        <v>1458</v>
      </c>
      <c r="D4" s="2">
        <v>2035</v>
      </c>
      <c r="E4" s="2">
        <v>1323</v>
      </c>
      <c r="F4" s="2">
        <v>2156</v>
      </c>
      <c r="G4" s="2">
        <v>2122</v>
      </c>
      <c r="H4" s="2">
        <v>604</v>
      </c>
      <c r="I4" s="2">
        <v>3</v>
      </c>
      <c r="J4" s="2">
        <v>5</v>
      </c>
      <c r="K4" s="14">
        <f aca="true" t="shared" si="0" ref="K4:K68">A4-A3</f>
        <v>0.004861111111111094</v>
      </c>
    </row>
    <row r="5" spans="1:11" ht="15.75">
      <c r="A5" s="1">
        <v>0.40208333333333335</v>
      </c>
      <c r="B5" s="2">
        <v>3</v>
      </c>
      <c r="C5" s="2">
        <v>2204</v>
      </c>
      <c r="D5" s="2">
        <v>3013</v>
      </c>
      <c r="E5" s="2">
        <v>1662</v>
      </c>
      <c r="F5" s="2">
        <v>3296</v>
      </c>
      <c r="G5" s="2">
        <v>2141</v>
      </c>
      <c r="H5" s="2">
        <v>814</v>
      </c>
      <c r="I5" s="2">
        <v>0</v>
      </c>
      <c r="J5" s="2">
        <v>3</v>
      </c>
      <c r="K5" s="14">
        <f t="shared" si="0"/>
        <v>0.006250000000000033</v>
      </c>
    </row>
    <row r="6" spans="1:11" ht="15.75">
      <c r="A6" s="1">
        <v>0.4076388888888889</v>
      </c>
      <c r="B6" s="2">
        <v>4</v>
      </c>
      <c r="C6" s="2">
        <v>852</v>
      </c>
      <c r="D6" s="2">
        <v>2761</v>
      </c>
      <c r="E6" s="2">
        <v>2551</v>
      </c>
      <c r="F6" s="2">
        <v>675</v>
      </c>
      <c r="G6" s="2">
        <v>1678</v>
      </c>
      <c r="H6" s="2">
        <v>751</v>
      </c>
      <c r="I6" s="2">
        <v>1</v>
      </c>
      <c r="J6" s="2">
        <v>3</v>
      </c>
      <c r="K6" s="14">
        <f t="shared" si="0"/>
        <v>0.005555555555555536</v>
      </c>
    </row>
    <row r="7" spans="1:11" ht="15.75">
      <c r="A7" s="1">
        <v>0.41180555555555554</v>
      </c>
      <c r="B7" s="2">
        <v>5</v>
      </c>
      <c r="C7" s="2">
        <v>2628</v>
      </c>
      <c r="D7" s="2">
        <v>2390</v>
      </c>
      <c r="E7" s="2">
        <v>1280</v>
      </c>
      <c r="F7" s="2">
        <v>1834</v>
      </c>
      <c r="G7" s="2">
        <v>3189</v>
      </c>
      <c r="H7" s="2">
        <v>766</v>
      </c>
      <c r="I7" s="2">
        <v>0</v>
      </c>
      <c r="J7" s="2">
        <v>0</v>
      </c>
      <c r="K7" s="14">
        <f t="shared" si="0"/>
        <v>0.004166666666666652</v>
      </c>
    </row>
    <row r="8" spans="1:11" ht="15.75">
      <c r="A8" s="1">
        <v>0.4173611111111111</v>
      </c>
      <c r="B8" s="2">
        <v>6</v>
      </c>
      <c r="C8" s="2">
        <v>2144</v>
      </c>
      <c r="D8" s="2">
        <v>1516</v>
      </c>
      <c r="E8" s="2">
        <v>692</v>
      </c>
      <c r="F8" s="2">
        <v>3250</v>
      </c>
      <c r="G8" s="2">
        <v>2085</v>
      </c>
      <c r="H8" s="2">
        <v>2473</v>
      </c>
      <c r="I8" s="2">
        <v>2</v>
      </c>
      <c r="J8" s="2">
        <v>2</v>
      </c>
      <c r="K8" s="14">
        <f t="shared" si="0"/>
        <v>0.005555555555555591</v>
      </c>
    </row>
    <row r="9" spans="1:11" ht="15.75">
      <c r="A9" s="1">
        <v>0.42430555555555555</v>
      </c>
      <c r="B9" s="2">
        <v>7</v>
      </c>
      <c r="C9" s="2">
        <v>3045</v>
      </c>
      <c r="D9" s="2">
        <v>852</v>
      </c>
      <c r="E9" s="2">
        <v>1678</v>
      </c>
      <c r="F9" s="2">
        <v>3257</v>
      </c>
      <c r="G9" s="2">
        <v>3013</v>
      </c>
      <c r="H9" s="2">
        <v>1458</v>
      </c>
      <c r="I9" s="2">
        <v>2</v>
      </c>
      <c r="J9" s="2">
        <v>0</v>
      </c>
      <c r="K9" s="14">
        <f t="shared" si="0"/>
        <v>0.00694444444444442</v>
      </c>
    </row>
    <row r="10" spans="1:11" ht="15.75">
      <c r="A10" s="1">
        <v>0.4284722222222222</v>
      </c>
      <c r="B10" s="2">
        <v>8</v>
      </c>
      <c r="C10" s="2">
        <v>2204</v>
      </c>
      <c r="D10" s="2">
        <v>766</v>
      </c>
      <c r="E10" s="2">
        <v>1072</v>
      </c>
      <c r="F10" s="2">
        <v>2551</v>
      </c>
      <c r="G10" s="2">
        <v>3189</v>
      </c>
      <c r="H10" s="2">
        <v>2122</v>
      </c>
      <c r="I10" s="2">
        <v>1</v>
      </c>
      <c r="J10" s="2">
        <v>1</v>
      </c>
      <c r="K10" s="14">
        <f t="shared" si="0"/>
        <v>0.004166666666666652</v>
      </c>
    </row>
    <row r="11" spans="1:11" ht="15.75">
      <c r="A11" s="1">
        <v>0.43333333333333335</v>
      </c>
      <c r="B11" s="2">
        <v>9</v>
      </c>
      <c r="C11" s="2">
        <v>2141</v>
      </c>
      <c r="D11" s="2">
        <v>2390</v>
      </c>
      <c r="E11" s="2">
        <v>2085</v>
      </c>
      <c r="F11" s="2">
        <v>1323</v>
      </c>
      <c r="G11" s="2">
        <v>2073</v>
      </c>
      <c r="H11" s="2">
        <v>1280</v>
      </c>
      <c r="I11" s="2">
        <v>3</v>
      </c>
      <c r="J11" s="2">
        <v>12</v>
      </c>
      <c r="K11" s="14">
        <f t="shared" si="0"/>
        <v>0.004861111111111149</v>
      </c>
    </row>
    <row r="12" spans="1:11" ht="15.75">
      <c r="A12" s="1">
        <v>0.4395833333333334</v>
      </c>
      <c r="B12" s="2">
        <v>10</v>
      </c>
      <c r="C12" s="2">
        <v>1834</v>
      </c>
      <c r="D12" s="2">
        <v>2156</v>
      </c>
      <c r="E12" s="2">
        <v>675</v>
      </c>
      <c r="F12" s="2">
        <v>3296</v>
      </c>
      <c r="G12" s="2">
        <v>604</v>
      </c>
      <c r="H12" s="2">
        <v>692</v>
      </c>
      <c r="I12" s="2">
        <v>0</v>
      </c>
      <c r="J12" s="2">
        <v>0</v>
      </c>
      <c r="K12" s="14">
        <f t="shared" si="0"/>
        <v>0.006250000000000033</v>
      </c>
    </row>
    <row r="13" spans="1:11" ht="15.75">
      <c r="A13" s="1">
        <v>0.44375</v>
      </c>
      <c r="B13" s="2">
        <v>11</v>
      </c>
      <c r="C13" s="2">
        <v>2144</v>
      </c>
      <c r="D13" s="2">
        <v>2473</v>
      </c>
      <c r="E13" s="2">
        <v>841</v>
      </c>
      <c r="F13" s="2">
        <v>751</v>
      </c>
      <c r="G13" s="2">
        <v>2892</v>
      </c>
      <c r="H13" s="2">
        <v>3257</v>
      </c>
      <c r="I13" s="2">
        <v>0</v>
      </c>
      <c r="J13" s="2">
        <v>2</v>
      </c>
      <c r="K13" s="14">
        <f t="shared" si="0"/>
        <v>0.004166666666666596</v>
      </c>
    </row>
    <row r="14" spans="1:11" ht="15.75">
      <c r="A14" s="1">
        <v>0.45069444444444445</v>
      </c>
      <c r="B14" s="2">
        <v>12</v>
      </c>
      <c r="C14" s="2">
        <v>2628</v>
      </c>
      <c r="D14" s="2">
        <v>1662</v>
      </c>
      <c r="E14" s="2">
        <v>3045</v>
      </c>
      <c r="F14" s="2">
        <v>1351</v>
      </c>
      <c r="G14" s="2">
        <v>3250</v>
      </c>
      <c r="H14" s="2">
        <v>2761</v>
      </c>
      <c r="I14" s="2">
        <v>0</v>
      </c>
      <c r="J14" s="2">
        <v>2</v>
      </c>
      <c r="K14" s="14">
        <f t="shared" si="0"/>
        <v>0.006944444444444475</v>
      </c>
    </row>
    <row r="15" spans="1:11" ht="15.75">
      <c r="A15" s="1">
        <v>0.45555555555555555</v>
      </c>
      <c r="B15" s="2">
        <v>13</v>
      </c>
      <c r="C15" s="2">
        <v>814</v>
      </c>
      <c r="D15" s="2">
        <v>2035</v>
      </c>
      <c r="E15" s="2">
        <v>2085</v>
      </c>
      <c r="F15" s="2">
        <v>3256</v>
      </c>
      <c r="G15" s="2">
        <v>1516</v>
      </c>
      <c r="H15" s="2">
        <v>1072</v>
      </c>
      <c r="I15" s="2">
        <v>3</v>
      </c>
      <c r="J15" s="2">
        <v>5</v>
      </c>
      <c r="K15" s="14">
        <f t="shared" si="0"/>
        <v>0.004861111111111094</v>
      </c>
    </row>
    <row r="16" spans="1:11" ht="15.75">
      <c r="A16" s="1">
        <v>0.4604166666666667</v>
      </c>
      <c r="B16" s="2">
        <v>14</v>
      </c>
      <c r="C16" s="2">
        <v>2122</v>
      </c>
      <c r="D16" s="2">
        <v>3296</v>
      </c>
      <c r="E16" s="2">
        <v>2204</v>
      </c>
      <c r="F16" s="2">
        <v>841</v>
      </c>
      <c r="G16" s="2">
        <v>2892</v>
      </c>
      <c r="H16" s="2">
        <v>1678</v>
      </c>
      <c r="I16" s="2">
        <v>4</v>
      </c>
      <c r="J16" s="2">
        <v>0</v>
      </c>
      <c r="K16" s="14">
        <f t="shared" si="0"/>
        <v>0.004861111111111149</v>
      </c>
    </row>
    <row r="17" spans="1:11" ht="15.75">
      <c r="A17" s="1">
        <v>0.4666666666666666</v>
      </c>
      <c r="B17" s="2">
        <v>15</v>
      </c>
      <c r="C17" s="2">
        <v>675</v>
      </c>
      <c r="D17" s="2">
        <v>1323</v>
      </c>
      <c r="E17" s="2">
        <v>3013</v>
      </c>
      <c r="F17" s="2">
        <v>1834</v>
      </c>
      <c r="G17" s="2">
        <v>751</v>
      </c>
      <c r="H17" s="2">
        <v>2390</v>
      </c>
      <c r="I17" s="2">
        <v>1</v>
      </c>
      <c r="J17" s="2">
        <v>2</v>
      </c>
      <c r="K17" s="14">
        <f t="shared" si="0"/>
        <v>0.006249999999999922</v>
      </c>
    </row>
    <row r="18" spans="1:11" ht="15.75">
      <c r="A18" s="1">
        <v>0.47152777777777777</v>
      </c>
      <c r="B18" s="2">
        <v>16</v>
      </c>
      <c r="C18" s="2">
        <v>2035</v>
      </c>
      <c r="D18" s="2">
        <v>852</v>
      </c>
      <c r="E18" s="2">
        <v>692</v>
      </c>
      <c r="F18" s="2">
        <v>3256</v>
      </c>
      <c r="G18" s="2">
        <v>2761</v>
      </c>
      <c r="H18" s="2">
        <v>2628</v>
      </c>
      <c r="I18" s="2">
        <v>6</v>
      </c>
      <c r="J18" s="2">
        <v>5</v>
      </c>
      <c r="K18" s="14">
        <f t="shared" si="0"/>
        <v>0.004861111111111149</v>
      </c>
    </row>
    <row r="19" spans="1:11" ht="15.75">
      <c r="A19" s="1">
        <v>0.4777777777777778</v>
      </c>
      <c r="B19" s="2">
        <v>17</v>
      </c>
      <c r="C19" s="2">
        <v>3250</v>
      </c>
      <c r="D19" s="2">
        <v>2141</v>
      </c>
      <c r="E19" s="2">
        <v>3257</v>
      </c>
      <c r="F19" s="2">
        <v>1516</v>
      </c>
      <c r="G19" s="2">
        <v>604</v>
      </c>
      <c r="H19" s="2">
        <v>3189</v>
      </c>
      <c r="I19" s="2">
        <v>0</v>
      </c>
      <c r="J19" s="2">
        <v>1</v>
      </c>
      <c r="K19" s="14">
        <f t="shared" si="0"/>
        <v>0.006250000000000033</v>
      </c>
    </row>
    <row r="20" spans="1:11" ht="15.75">
      <c r="A20" s="1">
        <v>0.48125</v>
      </c>
      <c r="B20" s="2">
        <v>18</v>
      </c>
      <c r="C20" s="2">
        <v>2551</v>
      </c>
      <c r="D20" s="2">
        <v>2144</v>
      </c>
      <c r="E20" s="2">
        <v>1280</v>
      </c>
      <c r="F20" s="2">
        <v>1351</v>
      </c>
      <c r="G20" s="2">
        <v>1458</v>
      </c>
      <c r="H20" s="2">
        <v>1662</v>
      </c>
      <c r="I20" s="2">
        <v>4</v>
      </c>
      <c r="J20" s="2">
        <v>5</v>
      </c>
      <c r="K20" s="14">
        <f t="shared" si="0"/>
        <v>0.00347222222222221</v>
      </c>
    </row>
    <row r="21" spans="1:11" ht="15.75">
      <c r="A21" s="1">
        <v>0.4875</v>
      </c>
      <c r="B21" s="2">
        <v>19</v>
      </c>
      <c r="C21" s="2">
        <v>3045</v>
      </c>
      <c r="D21" s="2">
        <v>2156</v>
      </c>
      <c r="E21" s="2">
        <v>2073</v>
      </c>
      <c r="F21" s="2">
        <v>2473</v>
      </c>
      <c r="G21" s="2">
        <v>766</v>
      </c>
      <c r="H21" s="2">
        <v>814</v>
      </c>
      <c r="I21" s="2">
        <v>0</v>
      </c>
      <c r="J21" s="2">
        <v>4</v>
      </c>
      <c r="K21" s="14">
        <f t="shared" si="0"/>
        <v>0.006249999999999978</v>
      </c>
    </row>
    <row r="22" spans="1:11" ht="15.75">
      <c r="A22" s="1">
        <v>0.4930555555555556</v>
      </c>
      <c r="B22" s="2">
        <v>20</v>
      </c>
      <c r="C22" s="2">
        <v>692</v>
      </c>
      <c r="D22" s="2">
        <v>2628</v>
      </c>
      <c r="E22" s="2">
        <v>3189</v>
      </c>
      <c r="F22" s="2">
        <v>2122</v>
      </c>
      <c r="G22" s="2">
        <v>2892</v>
      </c>
      <c r="H22" s="2">
        <v>3013</v>
      </c>
      <c r="I22" s="2">
        <v>0</v>
      </c>
      <c r="J22" s="2">
        <v>3</v>
      </c>
      <c r="K22" s="14">
        <f t="shared" si="0"/>
        <v>0.005555555555555591</v>
      </c>
    </row>
    <row r="23" spans="1:11" ht="15.75">
      <c r="A23" s="1">
        <v>0.49722222222222223</v>
      </c>
      <c r="B23" s="2">
        <v>21</v>
      </c>
      <c r="C23" s="2">
        <v>2141</v>
      </c>
      <c r="D23" s="2">
        <v>852</v>
      </c>
      <c r="E23" s="2">
        <v>604</v>
      </c>
      <c r="F23" s="2">
        <v>1280</v>
      </c>
      <c r="G23" s="2">
        <v>1072</v>
      </c>
      <c r="H23" s="2">
        <v>2085</v>
      </c>
      <c r="I23" s="2">
        <v>9</v>
      </c>
      <c r="J23" s="2">
        <v>8</v>
      </c>
      <c r="K23" s="14">
        <f t="shared" si="0"/>
        <v>0.004166666666666652</v>
      </c>
    </row>
    <row r="24" spans="1:11" ht="15.75">
      <c r="A24" s="1">
        <v>0.50625</v>
      </c>
      <c r="B24" s="2">
        <v>22</v>
      </c>
      <c r="C24" s="2">
        <v>1351</v>
      </c>
      <c r="D24" s="2">
        <v>2156</v>
      </c>
      <c r="E24" s="2">
        <v>814</v>
      </c>
      <c r="F24" s="2">
        <v>2204</v>
      </c>
      <c r="G24" s="2">
        <v>2144</v>
      </c>
      <c r="H24" s="2">
        <v>2761</v>
      </c>
      <c r="I24" s="2">
        <v>3</v>
      </c>
      <c r="J24" s="2">
        <v>2</v>
      </c>
      <c r="K24" s="14">
        <f t="shared" si="0"/>
        <v>0.009027777777777746</v>
      </c>
    </row>
    <row r="25" spans="1:11" ht="15.75">
      <c r="A25" s="1">
        <v>0.5097222222222222</v>
      </c>
      <c r="B25" s="2">
        <v>23</v>
      </c>
      <c r="C25" s="2">
        <v>1834</v>
      </c>
      <c r="D25" s="2">
        <v>1678</v>
      </c>
      <c r="E25" s="2">
        <v>2073</v>
      </c>
      <c r="F25" s="2">
        <v>1516</v>
      </c>
      <c r="G25" s="2">
        <v>1662</v>
      </c>
      <c r="H25" s="2">
        <v>2035</v>
      </c>
      <c r="I25" s="2">
        <v>2</v>
      </c>
      <c r="J25" s="2">
        <v>3</v>
      </c>
      <c r="K25" s="14">
        <f t="shared" si="0"/>
        <v>0.00347222222222221</v>
      </c>
    </row>
    <row r="26" spans="1:12" ht="15.75">
      <c r="A26" s="1">
        <v>0.517361111111111</v>
      </c>
      <c r="B26" s="2">
        <v>24</v>
      </c>
      <c r="C26" s="2">
        <v>766</v>
      </c>
      <c r="D26" s="2">
        <v>841</v>
      </c>
      <c r="E26" s="2">
        <v>3256</v>
      </c>
      <c r="F26" s="2">
        <v>1323</v>
      </c>
      <c r="G26" s="2">
        <v>751</v>
      </c>
      <c r="H26" s="2">
        <v>3250</v>
      </c>
      <c r="I26" s="2">
        <v>9</v>
      </c>
      <c r="J26" s="2">
        <v>9</v>
      </c>
      <c r="K26" s="14">
        <f t="shared" si="0"/>
        <v>0.007638888888888862</v>
      </c>
      <c r="L26" s="14">
        <f>(SUM(K4:K26))/(26-3)</f>
        <v>0.005495169082125601</v>
      </c>
    </row>
    <row r="27" spans="1:12" ht="15.75">
      <c r="A27" s="1">
        <v>0.5631944444444444</v>
      </c>
      <c r="B27" s="2">
        <v>25</v>
      </c>
      <c r="C27" s="2">
        <v>3296</v>
      </c>
      <c r="D27" s="2">
        <v>3257</v>
      </c>
      <c r="E27" s="2">
        <v>3045</v>
      </c>
      <c r="F27" s="2">
        <v>675</v>
      </c>
      <c r="G27" s="2">
        <v>2551</v>
      </c>
      <c r="H27" s="2">
        <v>1458</v>
      </c>
      <c r="I27" s="2">
        <v>1</v>
      </c>
      <c r="J27" s="2">
        <v>5</v>
      </c>
      <c r="K27" s="14"/>
      <c r="L27" t="s">
        <v>46</v>
      </c>
    </row>
    <row r="28" spans="1:11" ht="15.75">
      <c r="A28" s="1">
        <v>0.5680555555555555</v>
      </c>
      <c r="B28" s="2">
        <v>26</v>
      </c>
      <c r="C28" s="2">
        <v>2473</v>
      </c>
      <c r="D28" s="2">
        <v>2892</v>
      </c>
      <c r="E28" s="2">
        <v>2761</v>
      </c>
      <c r="F28" s="2">
        <v>2390</v>
      </c>
      <c r="G28" s="2">
        <v>1072</v>
      </c>
      <c r="H28" s="2">
        <v>692</v>
      </c>
      <c r="I28" s="2">
        <v>1</v>
      </c>
      <c r="J28" s="2">
        <v>0</v>
      </c>
      <c r="K28" s="14">
        <f t="shared" si="0"/>
        <v>0.004861111111111094</v>
      </c>
    </row>
    <row r="29" spans="1:11" ht="15.75">
      <c r="A29" s="1">
        <v>0.5715277777777777</v>
      </c>
      <c r="B29" s="2">
        <v>27</v>
      </c>
      <c r="C29" s="2">
        <v>852</v>
      </c>
      <c r="D29" s="2">
        <v>2628</v>
      </c>
      <c r="E29" s="2">
        <v>2122</v>
      </c>
      <c r="F29" s="2">
        <v>766</v>
      </c>
      <c r="G29" s="2">
        <v>2073</v>
      </c>
      <c r="H29" s="2">
        <v>1351</v>
      </c>
      <c r="I29" s="2">
        <v>0</v>
      </c>
      <c r="J29" s="2">
        <v>4</v>
      </c>
      <c r="K29" s="14">
        <f t="shared" si="0"/>
        <v>0.00347222222222221</v>
      </c>
    </row>
    <row r="30" spans="1:11" ht="15.75">
      <c r="A30" s="1">
        <v>0.5770833333333333</v>
      </c>
      <c r="B30" s="2">
        <v>28</v>
      </c>
      <c r="C30" s="2">
        <v>2551</v>
      </c>
      <c r="D30" s="2">
        <v>751</v>
      </c>
      <c r="E30" s="2">
        <v>2085</v>
      </c>
      <c r="F30" s="2">
        <v>3250</v>
      </c>
      <c r="G30" s="2">
        <v>2144</v>
      </c>
      <c r="H30" s="2">
        <v>1834</v>
      </c>
      <c r="I30" s="2">
        <v>4</v>
      </c>
      <c r="J30" s="2">
        <v>4</v>
      </c>
      <c r="K30" s="14">
        <f t="shared" si="0"/>
        <v>0.005555555555555536</v>
      </c>
    </row>
    <row r="31" spans="1:11" ht="15.75">
      <c r="A31" s="1">
        <v>0.5840277777777778</v>
      </c>
      <c r="B31" s="2">
        <v>29</v>
      </c>
      <c r="C31" s="2">
        <v>3189</v>
      </c>
      <c r="D31" s="2">
        <v>3256</v>
      </c>
      <c r="E31" s="2">
        <v>1662</v>
      </c>
      <c r="F31" s="2">
        <v>1678</v>
      </c>
      <c r="G31" s="2">
        <v>604</v>
      </c>
      <c r="H31" s="2">
        <v>3013</v>
      </c>
      <c r="I31" s="2">
        <v>1</v>
      </c>
      <c r="J31" s="2">
        <v>5</v>
      </c>
      <c r="K31" s="14">
        <f t="shared" si="0"/>
        <v>0.006944444444444531</v>
      </c>
    </row>
    <row r="32" spans="1:11" ht="15.75">
      <c r="A32" s="1">
        <v>0.5888888888888889</v>
      </c>
      <c r="B32" s="2">
        <v>30</v>
      </c>
      <c r="C32" s="2">
        <v>2204</v>
      </c>
      <c r="D32" s="2">
        <v>1280</v>
      </c>
      <c r="E32" s="2">
        <v>3257</v>
      </c>
      <c r="F32" s="2">
        <v>2473</v>
      </c>
      <c r="G32" s="2">
        <v>3045</v>
      </c>
      <c r="H32" s="2">
        <v>1323</v>
      </c>
      <c r="I32" s="2">
        <v>7</v>
      </c>
      <c r="J32" s="2">
        <v>4</v>
      </c>
      <c r="K32" s="14">
        <f t="shared" si="0"/>
        <v>0.004861111111111094</v>
      </c>
    </row>
    <row r="33" spans="1:11" ht="15.75">
      <c r="A33" s="1">
        <v>0.5958333333333333</v>
      </c>
      <c r="B33" s="2">
        <v>31</v>
      </c>
      <c r="C33" s="2">
        <v>1516</v>
      </c>
      <c r="D33" s="2">
        <v>814</v>
      </c>
      <c r="E33" s="2">
        <v>841</v>
      </c>
      <c r="F33" s="2">
        <v>2390</v>
      </c>
      <c r="G33" s="2">
        <v>2156</v>
      </c>
      <c r="H33" s="2">
        <v>1458</v>
      </c>
      <c r="I33" s="2">
        <v>1</v>
      </c>
      <c r="J33" s="2">
        <v>1</v>
      </c>
      <c r="K33" s="14">
        <f t="shared" si="0"/>
        <v>0.00694444444444442</v>
      </c>
    </row>
    <row r="34" spans="1:11" ht="15.75">
      <c r="A34" s="1">
        <v>0.6013888888888889</v>
      </c>
      <c r="B34" s="2">
        <v>32</v>
      </c>
      <c r="C34" s="2">
        <v>3296</v>
      </c>
      <c r="D34" s="2">
        <v>675</v>
      </c>
      <c r="E34" s="2">
        <v>766</v>
      </c>
      <c r="F34" s="2">
        <v>2035</v>
      </c>
      <c r="G34" s="2">
        <v>2141</v>
      </c>
      <c r="H34" s="2">
        <v>3189</v>
      </c>
      <c r="I34" s="2">
        <v>3</v>
      </c>
      <c r="J34" s="2">
        <v>5</v>
      </c>
      <c r="K34" s="14">
        <f t="shared" si="0"/>
        <v>0.005555555555555536</v>
      </c>
    </row>
    <row r="35" spans="1:11" ht="15.75">
      <c r="A35" s="1">
        <v>0.6090277777777778</v>
      </c>
      <c r="B35" s="2">
        <v>33</v>
      </c>
      <c r="C35" s="2">
        <v>604</v>
      </c>
      <c r="D35" s="2">
        <v>1351</v>
      </c>
      <c r="E35" s="2">
        <v>3257</v>
      </c>
      <c r="F35" s="2">
        <v>692</v>
      </c>
      <c r="G35" s="2">
        <v>3013</v>
      </c>
      <c r="H35" s="2">
        <v>2473</v>
      </c>
      <c r="I35" s="2">
        <v>7</v>
      </c>
      <c r="J35" s="2">
        <v>3</v>
      </c>
      <c r="K35" s="14">
        <f t="shared" si="0"/>
        <v>0.007638888888888973</v>
      </c>
    </row>
    <row r="36" spans="1:11" ht="15.75">
      <c r="A36" s="1">
        <v>0.6173611111111111</v>
      </c>
      <c r="B36" s="2">
        <v>34</v>
      </c>
      <c r="C36" s="2">
        <v>2156</v>
      </c>
      <c r="D36" s="2">
        <v>3256</v>
      </c>
      <c r="E36" s="2">
        <v>751</v>
      </c>
      <c r="F36" s="2">
        <v>1280</v>
      </c>
      <c r="G36" s="2">
        <v>2122</v>
      </c>
      <c r="H36" s="2">
        <v>1662</v>
      </c>
      <c r="I36" s="2">
        <v>3</v>
      </c>
      <c r="J36" s="2">
        <v>7</v>
      </c>
      <c r="K36" s="14">
        <f t="shared" si="0"/>
        <v>0.008333333333333304</v>
      </c>
    </row>
    <row r="37" spans="1:11" ht="15.75">
      <c r="A37" s="1">
        <v>0.6236111111111111</v>
      </c>
      <c r="B37" s="2">
        <v>35</v>
      </c>
      <c r="C37" s="2">
        <v>2035</v>
      </c>
      <c r="D37" s="2">
        <v>2390</v>
      </c>
      <c r="E37" s="2">
        <v>3250</v>
      </c>
      <c r="F37" s="2">
        <v>814</v>
      </c>
      <c r="G37" s="2">
        <v>2144</v>
      </c>
      <c r="H37" s="2">
        <v>3045</v>
      </c>
      <c r="I37" s="2">
        <v>1</v>
      </c>
      <c r="J37" s="2">
        <v>0</v>
      </c>
      <c r="K37" s="14">
        <f t="shared" si="0"/>
        <v>0.006249999999999978</v>
      </c>
    </row>
    <row r="38" spans="1:11" ht="15.75">
      <c r="A38" s="1">
        <v>0.6284722222222222</v>
      </c>
      <c r="B38" s="2">
        <v>36</v>
      </c>
      <c r="C38" s="2">
        <v>1323</v>
      </c>
      <c r="D38" s="2">
        <v>2761</v>
      </c>
      <c r="E38" s="2">
        <v>3296</v>
      </c>
      <c r="F38" s="2">
        <v>1072</v>
      </c>
      <c r="G38" s="2">
        <v>2628</v>
      </c>
      <c r="H38" s="2">
        <v>1834</v>
      </c>
      <c r="I38" s="2">
        <v>6</v>
      </c>
      <c r="J38" s="2">
        <v>3</v>
      </c>
      <c r="K38" s="14">
        <f t="shared" si="0"/>
        <v>0.004861111111111094</v>
      </c>
    </row>
    <row r="39" spans="1:11" ht="15.75">
      <c r="A39" s="1">
        <v>0.6333333333333333</v>
      </c>
      <c r="B39" s="2">
        <v>37</v>
      </c>
      <c r="C39" s="2">
        <v>2073</v>
      </c>
      <c r="D39" s="2">
        <v>2551</v>
      </c>
      <c r="E39" s="2">
        <v>1516</v>
      </c>
      <c r="F39" s="2">
        <v>852</v>
      </c>
      <c r="G39" s="2">
        <v>2204</v>
      </c>
      <c r="H39" s="2">
        <v>841</v>
      </c>
      <c r="I39" s="2">
        <v>6</v>
      </c>
      <c r="J39" s="2">
        <v>2</v>
      </c>
      <c r="K39" s="14">
        <f t="shared" si="0"/>
        <v>0.004861111111111094</v>
      </c>
    </row>
    <row r="40" spans="1:11" ht="15.75">
      <c r="A40" s="1">
        <v>0.6409722222222222</v>
      </c>
      <c r="B40" s="2">
        <v>38</v>
      </c>
      <c r="C40" s="2">
        <v>2085</v>
      </c>
      <c r="D40" s="2">
        <v>1678</v>
      </c>
      <c r="E40" s="2">
        <v>1458</v>
      </c>
      <c r="F40" s="2">
        <v>675</v>
      </c>
      <c r="G40" s="2">
        <v>2141</v>
      </c>
      <c r="H40" s="2">
        <v>2892</v>
      </c>
      <c r="I40" s="2">
        <v>0</v>
      </c>
      <c r="J40" s="2">
        <v>3</v>
      </c>
      <c r="K40" s="14">
        <f t="shared" si="0"/>
        <v>0.007638888888888862</v>
      </c>
    </row>
    <row r="41" spans="1:11" ht="15.75">
      <c r="A41" s="1">
        <v>0.6451388888888888</v>
      </c>
      <c r="B41" s="2">
        <v>39</v>
      </c>
      <c r="C41" s="2">
        <v>3013</v>
      </c>
      <c r="D41" s="2">
        <v>751</v>
      </c>
      <c r="E41" s="2">
        <v>2628</v>
      </c>
      <c r="F41" s="2">
        <v>2035</v>
      </c>
      <c r="G41" s="2">
        <v>3256</v>
      </c>
      <c r="H41" s="2">
        <v>2144</v>
      </c>
      <c r="I41" s="2">
        <v>1</v>
      </c>
      <c r="J41" s="2">
        <v>6</v>
      </c>
      <c r="K41" s="14">
        <f t="shared" si="0"/>
        <v>0.004166666666666652</v>
      </c>
    </row>
    <row r="42" spans="1:11" ht="15.75">
      <c r="A42" s="1">
        <v>0.6506944444444445</v>
      </c>
      <c r="B42" s="2">
        <v>40</v>
      </c>
      <c r="C42" s="2">
        <v>2122</v>
      </c>
      <c r="D42" s="2">
        <v>3250</v>
      </c>
      <c r="E42" s="2">
        <v>1072</v>
      </c>
      <c r="F42" s="2">
        <v>1280</v>
      </c>
      <c r="G42" s="2">
        <v>1516</v>
      </c>
      <c r="H42" s="2">
        <v>2156</v>
      </c>
      <c r="I42" s="2">
        <v>2</v>
      </c>
      <c r="J42" s="2">
        <v>3</v>
      </c>
      <c r="K42" s="14">
        <f t="shared" si="0"/>
        <v>0.005555555555555647</v>
      </c>
    </row>
    <row r="43" spans="1:11" ht="15.75">
      <c r="A43" s="1">
        <v>0.6548611111111111</v>
      </c>
      <c r="B43" s="2">
        <v>41</v>
      </c>
      <c r="C43" s="2">
        <v>1458</v>
      </c>
      <c r="D43" s="2">
        <v>2204</v>
      </c>
      <c r="E43" s="2">
        <v>1834</v>
      </c>
      <c r="F43" s="2">
        <v>2073</v>
      </c>
      <c r="G43" s="2">
        <v>3257</v>
      </c>
      <c r="H43" s="2">
        <v>1662</v>
      </c>
      <c r="I43" s="2">
        <v>3</v>
      </c>
      <c r="J43" s="2">
        <v>0</v>
      </c>
      <c r="K43" s="14">
        <f t="shared" si="0"/>
        <v>0.004166666666666652</v>
      </c>
    </row>
    <row r="44" spans="1:11" ht="15.75">
      <c r="A44" s="1">
        <v>0.6604166666666667</v>
      </c>
      <c r="B44" s="2">
        <v>42</v>
      </c>
      <c r="C44" s="2">
        <v>766</v>
      </c>
      <c r="D44" s="2">
        <v>1678</v>
      </c>
      <c r="E44" s="2">
        <v>692</v>
      </c>
      <c r="F44" s="2">
        <v>3296</v>
      </c>
      <c r="G44" s="2">
        <v>2390</v>
      </c>
      <c r="H44" s="2">
        <v>841</v>
      </c>
      <c r="I44" s="2">
        <v>4</v>
      </c>
      <c r="J44" s="2">
        <v>0</v>
      </c>
      <c r="K44" s="14">
        <f t="shared" si="0"/>
        <v>0.005555555555555536</v>
      </c>
    </row>
    <row r="45" spans="1:11" ht="15.75">
      <c r="A45" s="1">
        <v>0.6694444444444444</v>
      </c>
      <c r="B45" s="2">
        <v>43</v>
      </c>
      <c r="C45" s="2">
        <v>2141</v>
      </c>
      <c r="D45" s="2">
        <v>2551</v>
      </c>
      <c r="E45" s="2">
        <v>2473</v>
      </c>
      <c r="F45" s="2">
        <v>2085</v>
      </c>
      <c r="G45" s="2">
        <v>604</v>
      </c>
      <c r="H45" s="2">
        <v>2761</v>
      </c>
      <c r="I45" s="2">
        <v>5</v>
      </c>
      <c r="J45" s="2">
        <v>3</v>
      </c>
      <c r="K45" s="14">
        <f t="shared" si="0"/>
        <v>0.009027777777777746</v>
      </c>
    </row>
    <row r="46" spans="1:11" ht="15.75">
      <c r="A46" s="1">
        <v>0.6736111111111112</v>
      </c>
      <c r="B46" s="2">
        <v>44</v>
      </c>
      <c r="C46" s="2">
        <v>3189</v>
      </c>
      <c r="D46" s="2">
        <v>1323</v>
      </c>
      <c r="E46" s="2">
        <v>1351</v>
      </c>
      <c r="F46" s="2">
        <v>814</v>
      </c>
      <c r="G46" s="2">
        <v>852</v>
      </c>
      <c r="H46" s="2">
        <v>675</v>
      </c>
      <c r="I46" s="2">
        <v>2</v>
      </c>
      <c r="J46" s="2">
        <v>1</v>
      </c>
      <c r="K46" s="14">
        <f t="shared" si="0"/>
        <v>0.004166666666666763</v>
      </c>
    </row>
    <row r="47" spans="1:11" ht="15.75">
      <c r="A47" s="1">
        <v>0.6784722222222223</v>
      </c>
      <c r="B47" s="2">
        <v>45</v>
      </c>
      <c r="C47" s="2">
        <v>3045</v>
      </c>
      <c r="D47" s="2">
        <v>3250</v>
      </c>
      <c r="E47" s="2">
        <v>3256</v>
      </c>
      <c r="F47" s="2">
        <v>2892</v>
      </c>
      <c r="G47" s="2">
        <v>3296</v>
      </c>
      <c r="H47" s="2">
        <v>1834</v>
      </c>
      <c r="I47" s="2">
        <v>6</v>
      </c>
      <c r="J47" s="2">
        <v>4</v>
      </c>
      <c r="K47" s="14">
        <f t="shared" si="0"/>
        <v>0.004861111111111094</v>
      </c>
    </row>
    <row r="48" spans="1:11" ht="15.75">
      <c r="A48" s="1">
        <v>0.686111111111111</v>
      </c>
      <c r="B48" s="2">
        <v>46</v>
      </c>
      <c r="C48" s="2">
        <v>2035</v>
      </c>
      <c r="D48" s="2">
        <v>751</v>
      </c>
      <c r="E48" s="2">
        <v>766</v>
      </c>
      <c r="F48" s="2">
        <v>1072</v>
      </c>
      <c r="G48" s="2">
        <v>2073</v>
      </c>
      <c r="H48" s="2">
        <v>1458</v>
      </c>
      <c r="I48" s="2">
        <v>2</v>
      </c>
      <c r="J48" s="2">
        <v>5</v>
      </c>
      <c r="K48" s="14">
        <f t="shared" si="0"/>
        <v>0.007638888888888751</v>
      </c>
    </row>
    <row r="49" spans="1:11" ht="15.75">
      <c r="A49" s="1">
        <v>0.6909722222222222</v>
      </c>
      <c r="B49" s="2">
        <v>47</v>
      </c>
      <c r="C49" s="2">
        <v>3013</v>
      </c>
      <c r="D49" s="2">
        <v>2761</v>
      </c>
      <c r="E49" s="2">
        <v>3189</v>
      </c>
      <c r="F49" s="2">
        <v>1323</v>
      </c>
      <c r="G49" s="2">
        <v>2085</v>
      </c>
      <c r="H49" s="2">
        <v>841</v>
      </c>
      <c r="I49" s="2">
        <v>0</v>
      </c>
      <c r="J49" s="2">
        <v>4</v>
      </c>
      <c r="K49" s="14">
        <f t="shared" si="0"/>
        <v>0.004861111111111205</v>
      </c>
    </row>
    <row r="50" spans="1:11" ht="15.75">
      <c r="A50" s="1">
        <v>0.6965277777777777</v>
      </c>
      <c r="B50" s="2">
        <v>48</v>
      </c>
      <c r="C50" s="2">
        <v>2473</v>
      </c>
      <c r="D50" s="2">
        <v>604</v>
      </c>
      <c r="E50" s="2">
        <v>1280</v>
      </c>
      <c r="F50" s="2">
        <v>2628</v>
      </c>
      <c r="G50" s="2">
        <v>2204</v>
      </c>
      <c r="H50" s="2">
        <v>814</v>
      </c>
      <c r="I50" s="2">
        <v>12</v>
      </c>
      <c r="J50" s="2">
        <v>0</v>
      </c>
      <c r="K50" s="14">
        <f t="shared" si="0"/>
        <v>0.005555555555555536</v>
      </c>
    </row>
    <row r="51" spans="1:11" ht="15.75">
      <c r="A51" s="1">
        <v>0.7</v>
      </c>
      <c r="B51" s="2">
        <v>49</v>
      </c>
      <c r="C51" s="2">
        <v>2144</v>
      </c>
      <c r="D51" s="2">
        <v>675</v>
      </c>
      <c r="E51" s="2">
        <v>1351</v>
      </c>
      <c r="F51" s="2">
        <v>2141</v>
      </c>
      <c r="G51" s="2">
        <v>1516</v>
      </c>
      <c r="H51" s="2">
        <v>1678</v>
      </c>
      <c r="I51" s="2">
        <v>4</v>
      </c>
      <c r="J51" s="2">
        <v>3</v>
      </c>
      <c r="K51" s="14">
        <f t="shared" si="0"/>
        <v>0.00347222222222221</v>
      </c>
    </row>
    <row r="52" spans="1:11" ht="15.75">
      <c r="A52" s="1">
        <v>0.7041666666666666</v>
      </c>
      <c r="B52" s="2">
        <v>50</v>
      </c>
      <c r="C52" s="2">
        <v>2390</v>
      </c>
      <c r="D52" s="2">
        <v>852</v>
      </c>
      <c r="E52" s="2">
        <v>2892</v>
      </c>
      <c r="F52" s="2">
        <v>1662</v>
      </c>
      <c r="G52" s="2">
        <v>2156</v>
      </c>
      <c r="H52" s="2">
        <v>2551</v>
      </c>
      <c r="I52" s="2">
        <v>3</v>
      </c>
      <c r="J52" s="2">
        <v>7</v>
      </c>
      <c r="K52" s="14">
        <f t="shared" si="0"/>
        <v>0.004166666666666652</v>
      </c>
    </row>
    <row r="53" spans="1:11" ht="15.75">
      <c r="A53" s="1">
        <v>0.7104166666666667</v>
      </c>
      <c r="B53" s="2">
        <v>51</v>
      </c>
      <c r="C53" s="2">
        <v>2122</v>
      </c>
      <c r="D53" s="2">
        <v>3257</v>
      </c>
      <c r="E53" s="2">
        <v>814</v>
      </c>
      <c r="F53" s="2">
        <v>3045</v>
      </c>
      <c r="G53" s="2">
        <v>692</v>
      </c>
      <c r="H53" s="2">
        <v>2085</v>
      </c>
      <c r="I53" s="2">
        <v>6</v>
      </c>
      <c r="J53" s="2">
        <v>1</v>
      </c>
      <c r="K53" s="14">
        <f t="shared" si="0"/>
        <v>0.006250000000000089</v>
      </c>
    </row>
    <row r="54" spans="1:11" ht="15.75">
      <c r="A54" s="1">
        <v>0.717361111111111</v>
      </c>
      <c r="B54" s="2">
        <v>52</v>
      </c>
      <c r="C54" s="2">
        <v>2073</v>
      </c>
      <c r="D54" s="2">
        <v>3250</v>
      </c>
      <c r="E54" s="2">
        <v>604</v>
      </c>
      <c r="F54" s="2">
        <v>1678</v>
      </c>
      <c r="G54" s="2">
        <v>3296</v>
      </c>
      <c r="H54" s="2">
        <v>2628</v>
      </c>
      <c r="I54" s="2">
        <v>4</v>
      </c>
      <c r="J54" s="2">
        <v>7</v>
      </c>
      <c r="K54" s="14">
        <f t="shared" si="0"/>
        <v>0.006944444444444309</v>
      </c>
    </row>
    <row r="55" spans="1:11" ht="15.75">
      <c r="A55" s="1">
        <v>0.7236111111111111</v>
      </c>
      <c r="B55" s="2">
        <v>53</v>
      </c>
      <c r="C55" s="2">
        <v>675</v>
      </c>
      <c r="D55" s="2">
        <v>1072</v>
      </c>
      <c r="E55" s="2">
        <v>3189</v>
      </c>
      <c r="F55" s="2">
        <v>2473</v>
      </c>
      <c r="G55" s="2">
        <v>2035</v>
      </c>
      <c r="H55" s="2">
        <v>2156</v>
      </c>
      <c r="I55" s="2">
        <v>3</v>
      </c>
      <c r="J55" s="2">
        <v>3</v>
      </c>
      <c r="K55" s="14">
        <f t="shared" si="0"/>
        <v>0.006250000000000089</v>
      </c>
    </row>
    <row r="56" spans="1:12" ht="15.75">
      <c r="A56" s="1">
        <v>0.7284722222222223</v>
      </c>
      <c r="B56" s="2">
        <v>54</v>
      </c>
      <c r="C56" s="2">
        <v>1516</v>
      </c>
      <c r="D56" s="2">
        <v>2892</v>
      </c>
      <c r="E56" s="2">
        <v>3045</v>
      </c>
      <c r="F56" s="2">
        <v>1662</v>
      </c>
      <c r="G56" s="2">
        <v>751</v>
      </c>
      <c r="H56" s="2">
        <v>852</v>
      </c>
      <c r="I56" s="2">
        <v>0</v>
      </c>
      <c r="J56" s="2">
        <v>4</v>
      </c>
      <c r="K56" s="14">
        <f t="shared" si="0"/>
        <v>0.004861111111111205</v>
      </c>
      <c r="L56" s="14">
        <f>(SUM(K28:K56))/(56-27)</f>
        <v>0.005699233716475099</v>
      </c>
    </row>
    <row r="57" spans="1:12" ht="15.75">
      <c r="A57" s="1">
        <v>0.39166666666666666</v>
      </c>
      <c r="B57" s="2">
        <v>55</v>
      </c>
      <c r="C57" s="2">
        <v>1323</v>
      </c>
      <c r="D57" s="2">
        <v>766</v>
      </c>
      <c r="E57" s="2">
        <v>2390</v>
      </c>
      <c r="F57" s="2">
        <v>2551</v>
      </c>
      <c r="G57" s="2">
        <v>1351</v>
      </c>
      <c r="H57" s="2">
        <v>2204</v>
      </c>
      <c r="I57" s="2">
        <v>2</v>
      </c>
      <c r="J57" s="2">
        <v>3</v>
      </c>
      <c r="L57" t="s">
        <v>40</v>
      </c>
    </row>
    <row r="58" spans="1:12" ht="15.75">
      <c r="A58" s="1">
        <f>(A59-A57)/2+A57</f>
        <v>0.396875</v>
      </c>
      <c r="B58" s="2">
        <v>56</v>
      </c>
      <c r="C58" s="2">
        <v>1458</v>
      </c>
      <c r="D58" s="2">
        <v>2144</v>
      </c>
      <c r="E58" s="2">
        <v>2141</v>
      </c>
      <c r="F58" s="2">
        <v>1834</v>
      </c>
      <c r="G58" s="2">
        <v>2122</v>
      </c>
      <c r="H58" s="2">
        <v>692</v>
      </c>
      <c r="I58" s="2">
        <v>2</v>
      </c>
      <c r="J58" s="2">
        <v>8</v>
      </c>
      <c r="K58" s="14">
        <f t="shared" si="0"/>
        <v>0.005208333333333315</v>
      </c>
      <c r="L58" t="s">
        <v>45</v>
      </c>
    </row>
    <row r="59" spans="1:11" ht="15.75">
      <c r="A59" s="1">
        <v>0.40208333333333335</v>
      </c>
      <c r="B59" s="2">
        <v>57</v>
      </c>
      <c r="C59" s="2">
        <v>3013</v>
      </c>
      <c r="D59" s="2">
        <v>3256</v>
      </c>
      <c r="E59" s="2">
        <v>1280</v>
      </c>
      <c r="F59" s="2">
        <v>2761</v>
      </c>
      <c r="G59" s="2">
        <v>3257</v>
      </c>
      <c r="H59" s="2">
        <v>841</v>
      </c>
      <c r="I59" s="2">
        <v>8</v>
      </c>
      <c r="J59" s="2">
        <v>2</v>
      </c>
      <c r="K59" s="14">
        <f t="shared" si="0"/>
        <v>0.00520833333333337</v>
      </c>
    </row>
    <row r="60" spans="1:11" ht="15.75">
      <c r="A60" s="1">
        <v>0.4083333333333334</v>
      </c>
      <c r="B60" s="2">
        <v>58</v>
      </c>
      <c r="C60" s="2">
        <v>1662</v>
      </c>
      <c r="D60" s="2">
        <v>3250</v>
      </c>
      <c r="E60" s="2">
        <v>1678</v>
      </c>
      <c r="F60" s="2">
        <v>1072</v>
      </c>
      <c r="G60" s="2">
        <v>852</v>
      </c>
      <c r="H60" s="2">
        <v>2473</v>
      </c>
      <c r="I60" s="2">
        <v>3</v>
      </c>
      <c r="J60" s="2">
        <v>4</v>
      </c>
      <c r="K60" s="14">
        <f t="shared" si="0"/>
        <v>0.006250000000000033</v>
      </c>
    </row>
    <row r="61" spans="1:12" ht="15.75">
      <c r="A61" s="1">
        <v>0.41111111111111115</v>
      </c>
      <c r="B61" s="2">
        <v>56</v>
      </c>
      <c r="C61" s="2">
        <v>1458</v>
      </c>
      <c r="D61" s="2">
        <v>2144</v>
      </c>
      <c r="E61" s="2">
        <v>2141</v>
      </c>
      <c r="F61" s="2">
        <v>1834</v>
      </c>
      <c r="G61" s="2">
        <v>2122</v>
      </c>
      <c r="H61" s="2">
        <v>692</v>
      </c>
      <c r="I61" s="2">
        <v>2</v>
      </c>
      <c r="J61" s="2">
        <v>8</v>
      </c>
      <c r="K61" s="14">
        <f t="shared" si="0"/>
        <v>0.002777777777777768</v>
      </c>
      <c r="L61" t="s">
        <v>45</v>
      </c>
    </row>
    <row r="62" spans="1:11" ht="15.75">
      <c r="A62" s="1">
        <v>0.4166666666666667</v>
      </c>
      <c r="B62" s="2">
        <v>59</v>
      </c>
      <c r="C62" s="2">
        <v>3296</v>
      </c>
      <c r="D62" s="2">
        <v>1516</v>
      </c>
      <c r="E62" s="2">
        <v>751</v>
      </c>
      <c r="F62" s="2">
        <v>2085</v>
      </c>
      <c r="G62" s="2">
        <v>3189</v>
      </c>
      <c r="H62" s="2">
        <v>2204</v>
      </c>
      <c r="I62" s="2">
        <v>1</v>
      </c>
      <c r="J62" s="2">
        <v>5</v>
      </c>
      <c r="K62" s="14">
        <f t="shared" si="0"/>
        <v>0.005555555555555536</v>
      </c>
    </row>
    <row r="63" spans="1:11" ht="15.75">
      <c r="A63" s="1">
        <v>0.42083333333333334</v>
      </c>
      <c r="B63" s="2">
        <v>60</v>
      </c>
      <c r="C63" s="2">
        <v>2073</v>
      </c>
      <c r="D63" s="2">
        <v>3013</v>
      </c>
      <c r="E63" s="2">
        <v>2035</v>
      </c>
      <c r="F63" s="2">
        <v>1351</v>
      </c>
      <c r="G63" s="2">
        <v>1280</v>
      </c>
      <c r="H63" s="2">
        <v>692</v>
      </c>
      <c r="I63" s="2">
        <v>0</v>
      </c>
      <c r="J63" s="2">
        <v>3</v>
      </c>
      <c r="K63" s="14">
        <f t="shared" si="0"/>
        <v>0.004166666666666652</v>
      </c>
    </row>
    <row r="64" spans="1:11" ht="15.75">
      <c r="A64" s="1">
        <v>0.4263888888888889</v>
      </c>
      <c r="B64" s="2">
        <v>61</v>
      </c>
      <c r="C64" s="2">
        <v>3257</v>
      </c>
      <c r="D64" s="2">
        <v>1834</v>
      </c>
      <c r="E64" s="2">
        <v>2551</v>
      </c>
      <c r="F64" s="2">
        <v>2628</v>
      </c>
      <c r="G64" s="2">
        <v>2156</v>
      </c>
      <c r="H64" s="2">
        <v>766</v>
      </c>
      <c r="I64" s="2">
        <v>0</v>
      </c>
      <c r="J64" s="2">
        <v>3</v>
      </c>
      <c r="K64" s="14">
        <f t="shared" si="0"/>
        <v>0.005555555555555536</v>
      </c>
    </row>
    <row r="65" spans="1:11" ht="15.75">
      <c r="A65" s="1">
        <v>0.43333333333333335</v>
      </c>
      <c r="B65" s="2">
        <v>62</v>
      </c>
      <c r="C65" s="2">
        <v>2892</v>
      </c>
      <c r="D65" s="2">
        <v>604</v>
      </c>
      <c r="E65" s="2">
        <v>814</v>
      </c>
      <c r="F65" s="2">
        <v>2141</v>
      </c>
      <c r="G65" s="2">
        <v>841</v>
      </c>
      <c r="H65" s="2">
        <v>3045</v>
      </c>
      <c r="I65" s="2">
        <v>6</v>
      </c>
      <c r="J65" s="2">
        <v>2</v>
      </c>
      <c r="K65" s="14">
        <f t="shared" si="0"/>
        <v>0.006944444444444475</v>
      </c>
    </row>
    <row r="66" spans="1:11" ht="15.75">
      <c r="A66" s="1">
        <v>0.4381944444444445</v>
      </c>
      <c r="B66" s="2">
        <v>63</v>
      </c>
      <c r="C66" s="2">
        <v>3256</v>
      </c>
      <c r="D66" s="2">
        <v>2122</v>
      </c>
      <c r="E66" s="2">
        <v>1458</v>
      </c>
      <c r="F66" s="2">
        <v>2390</v>
      </c>
      <c r="G66" s="2">
        <v>675</v>
      </c>
      <c r="H66" s="2">
        <v>2761</v>
      </c>
      <c r="I66" s="2">
        <v>7</v>
      </c>
      <c r="J66" s="2">
        <v>1</v>
      </c>
      <c r="K66" s="14">
        <f t="shared" si="0"/>
        <v>0.004861111111111149</v>
      </c>
    </row>
    <row r="67" spans="1:11" ht="15.75">
      <c r="A67" s="1">
        <v>0.44375</v>
      </c>
      <c r="B67" s="2">
        <v>64</v>
      </c>
      <c r="C67" s="2">
        <v>2144</v>
      </c>
      <c r="D67" s="2">
        <v>3296</v>
      </c>
      <c r="E67" s="2">
        <v>1072</v>
      </c>
      <c r="F67" s="2">
        <v>1323</v>
      </c>
      <c r="G67" s="2">
        <v>852</v>
      </c>
      <c r="H67" s="2">
        <v>3257</v>
      </c>
      <c r="I67" s="2">
        <v>3</v>
      </c>
      <c r="J67" s="2">
        <v>9</v>
      </c>
      <c r="K67" s="14">
        <f t="shared" si="0"/>
        <v>0.00555555555555548</v>
      </c>
    </row>
    <row r="68" spans="1:11" ht="15.75">
      <c r="A68" s="1">
        <v>0.4486111111111111</v>
      </c>
      <c r="B68" s="2">
        <v>65</v>
      </c>
      <c r="C68" s="2">
        <v>2141</v>
      </c>
      <c r="D68" s="2">
        <v>2156</v>
      </c>
      <c r="E68" s="2">
        <v>692</v>
      </c>
      <c r="F68" s="2">
        <v>751</v>
      </c>
      <c r="G68" s="2">
        <v>3045</v>
      </c>
      <c r="H68" s="2">
        <v>2204</v>
      </c>
      <c r="I68" s="2">
        <v>4</v>
      </c>
      <c r="J68" s="2">
        <v>4</v>
      </c>
      <c r="K68" s="14">
        <f t="shared" si="0"/>
        <v>0.004861111111111149</v>
      </c>
    </row>
    <row r="69" spans="1:11" ht="15.75">
      <c r="A69" s="1">
        <v>0.4527777777777778</v>
      </c>
      <c r="B69" s="2">
        <v>66</v>
      </c>
      <c r="C69" s="2">
        <v>675</v>
      </c>
      <c r="D69" s="2">
        <v>604</v>
      </c>
      <c r="E69" s="2">
        <v>841</v>
      </c>
      <c r="F69" s="2">
        <v>1662</v>
      </c>
      <c r="G69" s="2">
        <v>2085</v>
      </c>
      <c r="H69" s="2">
        <v>766</v>
      </c>
      <c r="I69" s="2">
        <v>5</v>
      </c>
      <c r="J69" s="2">
        <v>4</v>
      </c>
      <c r="K69" s="14">
        <f aca="true" t="shared" si="1" ref="K69:K79">A69-A68</f>
        <v>0.004166666666666652</v>
      </c>
    </row>
    <row r="70" spans="1:11" ht="15.75">
      <c r="A70" s="1">
        <v>0.4708333333333334</v>
      </c>
      <c r="B70" s="2">
        <v>67</v>
      </c>
      <c r="C70" s="2">
        <v>1323</v>
      </c>
      <c r="D70" s="2">
        <v>2892</v>
      </c>
      <c r="E70" s="2">
        <v>2551</v>
      </c>
      <c r="F70" s="2">
        <v>2035</v>
      </c>
      <c r="G70" s="2">
        <v>1280</v>
      </c>
      <c r="H70" s="2">
        <v>1678</v>
      </c>
      <c r="I70" s="2">
        <v>3</v>
      </c>
      <c r="J70" s="2">
        <v>6</v>
      </c>
      <c r="K70" s="14">
        <f t="shared" si="1"/>
        <v>0.018055555555555602</v>
      </c>
    </row>
    <row r="71" spans="1:11" ht="15.75">
      <c r="A71" s="1">
        <v>0.48125</v>
      </c>
      <c r="B71" s="2">
        <v>68</v>
      </c>
      <c r="C71" s="2">
        <v>3013</v>
      </c>
      <c r="D71" s="2">
        <v>1351</v>
      </c>
      <c r="E71" s="2">
        <v>2390</v>
      </c>
      <c r="F71" s="2">
        <v>3250</v>
      </c>
      <c r="G71" s="2">
        <v>1458</v>
      </c>
      <c r="H71" s="2">
        <v>2628</v>
      </c>
      <c r="I71" s="2">
        <v>0</v>
      </c>
      <c r="J71" s="2">
        <v>5</v>
      </c>
      <c r="K71" s="14">
        <f t="shared" si="1"/>
        <v>0.01041666666666663</v>
      </c>
    </row>
    <row r="72" spans="1:11" ht="15.75">
      <c r="A72" s="1">
        <v>0.4847222222222222</v>
      </c>
      <c r="B72" s="2">
        <v>69</v>
      </c>
      <c r="C72" s="2">
        <v>1834</v>
      </c>
      <c r="D72" s="2">
        <v>1516</v>
      </c>
      <c r="E72" s="2">
        <v>2761</v>
      </c>
      <c r="F72" s="2">
        <v>2144</v>
      </c>
      <c r="G72" s="2">
        <v>3189</v>
      </c>
      <c r="H72" s="2">
        <v>2073</v>
      </c>
      <c r="I72" s="2">
        <v>5</v>
      </c>
      <c r="J72" s="2">
        <v>5</v>
      </c>
      <c r="K72" s="14">
        <f t="shared" si="1"/>
        <v>0.00347222222222221</v>
      </c>
    </row>
    <row r="73" spans="1:11" ht="15.75">
      <c r="A73" s="1">
        <v>0.4895833333333333</v>
      </c>
      <c r="B73" s="2">
        <v>70</v>
      </c>
      <c r="C73" s="2">
        <v>2122</v>
      </c>
      <c r="D73" s="2">
        <v>2473</v>
      </c>
      <c r="E73" s="2">
        <v>1678</v>
      </c>
      <c r="F73" s="2">
        <v>3256</v>
      </c>
      <c r="G73" s="2">
        <v>814</v>
      </c>
      <c r="H73" s="2">
        <v>2551</v>
      </c>
      <c r="I73" s="2">
        <v>10</v>
      </c>
      <c r="J73" s="2">
        <v>0</v>
      </c>
      <c r="K73" s="14">
        <f t="shared" si="1"/>
        <v>0.004861111111111094</v>
      </c>
    </row>
    <row r="74" spans="1:11" ht="15.75">
      <c r="A74" s="1">
        <v>0.49375</v>
      </c>
      <c r="B74" s="2">
        <v>71</v>
      </c>
      <c r="C74" s="2">
        <v>2141</v>
      </c>
      <c r="D74" s="2">
        <v>1662</v>
      </c>
      <c r="E74" s="2">
        <v>1323</v>
      </c>
      <c r="F74" s="2">
        <v>692</v>
      </c>
      <c r="G74" s="2">
        <v>2204</v>
      </c>
      <c r="H74" s="2">
        <v>3250</v>
      </c>
      <c r="I74" s="2">
        <v>9</v>
      </c>
      <c r="J74" s="2">
        <v>0</v>
      </c>
      <c r="K74" s="14">
        <f t="shared" si="1"/>
        <v>0.004166666666666707</v>
      </c>
    </row>
    <row r="75" spans="1:11" ht="15.75">
      <c r="A75" s="1">
        <v>0.4979166666666666</v>
      </c>
      <c r="B75" s="2">
        <v>72</v>
      </c>
      <c r="C75" s="2">
        <v>1280</v>
      </c>
      <c r="D75" s="2">
        <v>2761</v>
      </c>
      <c r="E75" s="2">
        <v>3045</v>
      </c>
      <c r="F75" s="2">
        <v>2144</v>
      </c>
      <c r="G75" s="2">
        <v>604</v>
      </c>
      <c r="H75" s="2">
        <v>2390</v>
      </c>
      <c r="I75" s="2">
        <v>5</v>
      </c>
      <c r="J75" s="2">
        <v>0</v>
      </c>
      <c r="K75" s="14">
        <f t="shared" si="1"/>
        <v>0.004166666666666596</v>
      </c>
    </row>
    <row r="76" spans="1:11" ht="15.75">
      <c r="A76" s="1">
        <v>0.5020833333333333</v>
      </c>
      <c r="B76" s="2">
        <v>73</v>
      </c>
      <c r="C76" s="2">
        <v>814</v>
      </c>
      <c r="D76" s="2">
        <v>751</v>
      </c>
      <c r="E76" s="2">
        <v>2073</v>
      </c>
      <c r="F76" s="2">
        <v>2628</v>
      </c>
      <c r="G76" s="2">
        <v>3257</v>
      </c>
      <c r="H76" s="2">
        <v>675</v>
      </c>
      <c r="I76" s="2">
        <v>1</v>
      </c>
      <c r="J76" s="2">
        <v>2</v>
      </c>
      <c r="K76" s="14">
        <f t="shared" si="1"/>
        <v>0.004166666666666707</v>
      </c>
    </row>
    <row r="77" spans="1:11" ht="15.75">
      <c r="A77" s="1">
        <v>0.5069444444444444</v>
      </c>
      <c r="B77" s="2">
        <v>74</v>
      </c>
      <c r="C77" s="2">
        <v>1458</v>
      </c>
      <c r="D77" s="2">
        <v>3296</v>
      </c>
      <c r="E77" s="2">
        <v>3189</v>
      </c>
      <c r="F77" s="2">
        <v>1351</v>
      </c>
      <c r="G77" s="2">
        <v>3256</v>
      </c>
      <c r="H77" s="2">
        <v>2473</v>
      </c>
      <c r="I77" s="2">
        <v>0</v>
      </c>
      <c r="J77" s="2">
        <v>2</v>
      </c>
      <c r="K77" s="14">
        <f t="shared" si="1"/>
        <v>0.004861111111111094</v>
      </c>
    </row>
    <row r="78" spans="1:11" ht="15.75">
      <c r="A78" s="1">
        <v>0.5111111111111112</v>
      </c>
      <c r="B78" s="2">
        <v>75</v>
      </c>
      <c r="C78" s="2">
        <v>1072</v>
      </c>
      <c r="D78" s="2">
        <v>2156</v>
      </c>
      <c r="E78" s="2">
        <v>2892</v>
      </c>
      <c r="F78" s="2">
        <v>1516</v>
      </c>
      <c r="G78" s="2">
        <v>766</v>
      </c>
      <c r="H78" s="2">
        <v>3013</v>
      </c>
      <c r="I78" s="2">
        <v>3</v>
      </c>
      <c r="J78" s="2">
        <v>5</v>
      </c>
      <c r="K78" s="14">
        <f t="shared" si="1"/>
        <v>0.004166666666666763</v>
      </c>
    </row>
    <row r="79" spans="1:12" ht="15.75">
      <c r="A79" s="1">
        <v>0.5159722222222222</v>
      </c>
      <c r="B79" s="2">
        <v>76</v>
      </c>
      <c r="C79" s="2">
        <v>1834</v>
      </c>
      <c r="D79" s="2">
        <v>852</v>
      </c>
      <c r="E79" s="2">
        <v>2085</v>
      </c>
      <c r="F79" s="2">
        <v>841</v>
      </c>
      <c r="G79" s="2">
        <v>2122</v>
      </c>
      <c r="H79" s="2">
        <v>2035</v>
      </c>
      <c r="I79" s="2">
        <v>7</v>
      </c>
      <c r="J79" s="2">
        <v>10</v>
      </c>
      <c r="K79" s="14">
        <f t="shared" si="1"/>
        <v>0.004861111111110983</v>
      </c>
      <c r="L79" s="14">
        <f>(SUM(K58:K79))/(79-57)</f>
        <v>0.005650252525252523</v>
      </c>
    </row>
    <row r="80" spans="1:12" ht="15.75">
      <c r="A80" s="1"/>
      <c r="B80" s="2"/>
      <c r="C80" s="2"/>
      <c r="D80" s="2"/>
      <c r="E80" s="2"/>
      <c r="F80" s="2"/>
      <c r="G80" t="s">
        <v>128</v>
      </c>
      <c r="I80">
        <f>SUM(I3:I79)</f>
        <v>240</v>
      </c>
      <c r="J80">
        <f>SUM(J3:J79)</f>
        <v>271</v>
      </c>
      <c r="K80" s="14"/>
      <c r="L80" s="14">
        <f>(SUM(K3:K79))/(79-2-3)</f>
        <v>0.0056212462462462455</v>
      </c>
    </row>
    <row r="81" spans="7:10" ht="15.75">
      <c r="G81" t="s">
        <v>129</v>
      </c>
      <c r="J81">
        <f>(I80+J80)/(79-2)/2</f>
        <v>3.3181818181818183</v>
      </c>
    </row>
    <row r="82" spans="1:11" ht="15.75" customHeight="1">
      <c r="A82" s="117" t="s">
        <v>3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</row>
    <row r="83" spans="1:11" ht="31.5">
      <c r="A83" s="3" t="s">
        <v>4</v>
      </c>
      <c r="B83" s="3" t="s">
        <v>5</v>
      </c>
      <c r="C83" s="3" t="s">
        <v>6</v>
      </c>
      <c r="D83" s="3" t="s">
        <v>7</v>
      </c>
      <c r="E83" s="3" t="s">
        <v>8</v>
      </c>
      <c r="F83" s="3" t="s">
        <v>9</v>
      </c>
      <c r="G83" s="3" t="s">
        <v>10</v>
      </c>
      <c r="H83" s="3" t="s">
        <v>11</v>
      </c>
      <c r="I83" s="3" t="s">
        <v>12</v>
      </c>
      <c r="J83" s="3" t="s">
        <v>13</v>
      </c>
      <c r="K83" s="3" t="s">
        <v>14</v>
      </c>
    </row>
    <row r="84" spans="1:12" ht="15.75">
      <c r="A84" s="63">
        <v>0.5715277777777777</v>
      </c>
      <c r="B84" t="s">
        <v>135</v>
      </c>
      <c r="C84">
        <v>1</v>
      </c>
      <c r="D84">
        <v>604</v>
      </c>
      <c r="E84">
        <v>2761</v>
      </c>
      <c r="F84">
        <v>3256</v>
      </c>
      <c r="G84">
        <v>2085</v>
      </c>
      <c r="H84">
        <v>841</v>
      </c>
      <c r="I84">
        <v>2551</v>
      </c>
      <c r="J84">
        <v>6</v>
      </c>
      <c r="K84">
        <v>2</v>
      </c>
      <c r="L84" s="32"/>
    </row>
    <row r="85" spans="1:12" ht="15.75">
      <c r="A85" s="63">
        <v>0.5770833333333333</v>
      </c>
      <c r="B85" t="s">
        <v>136</v>
      </c>
      <c r="C85">
        <v>2</v>
      </c>
      <c r="D85">
        <v>2141</v>
      </c>
      <c r="E85">
        <v>1351</v>
      </c>
      <c r="F85">
        <v>2156</v>
      </c>
      <c r="G85">
        <v>766</v>
      </c>
      <c r="H85">
        <v>1516</v>
      </c>
      <c r="I85">
        <v>852</v>
      </c>
      <c r="J85">
        <v>5</v>
      </c>
      <c r="K85">
        <v>6</v>
      </c>
      <c r="L85" s="32"/>
    </row>
    <row r="86" spans="1:12" ht="15.75">
      <c r="A86" s="63">
        <v>0.5826388888888888</v>
      </c>
      <c r="B86" t="s">
        <v>137</v>
      </c>
      <c r="C86">
        <v>3</v>
      </c>
      <c r="D86">
        <v>2035</v>
      </c>
      <c r="E86">
        <v>1834</v>
      </c>
      <c r="F86">
        <v>2122</v>
      </c>
      <c r="G86">
        <v>1678</v>
      </c>
      <c r="H86">
        <v>751</v>
      </c>
      <c r="I86">
        <v>1458</v>
      </c>
      <c r="J86">
        <v>7</v>
      </c>
      <c r="K86">
        <v>2</v>
      </c>
      <c r="L86" s="32"/>
    </row>
    <row r="87" spans="1:12" ht="15.75">
      <c r="A87" s="63">
        <v>0.6027777777777777</v>
      </c>
      <c r="B87" t="s">
        <v>138</v>
      </c>
      <c r="C87">
        <v>5</v>
      </c>
      <c r="D87">
        <v>2761</v>
      </c>
      <c r="E87">
        <v>3256</v>
      </c>
      <c r="F87">
        <v>604</v>
      </c>
      <c r="G87">
        <v>2085</v>
      </c>
      <c r="H87">
        <v>841</v>
      </c>
      <c r="I87">
        <v>2551</v>
      </c>
      <c r="J87">
        <v>10</v>
      </c>
      <c r="K87">
        <v>1</v>
      </c>
      <c r="L87" s="32"/>
    </row>
    <row r="88" spans="1:12" ht="15.75">
      <c r="A88" s="63">
        <v>0.607638888888889</v>
      </c>
      <c r="B88" t="s">
        <v>139</v>
      </c>
      <c r="C88">
        <v>6</v>
      </c>
      <c r="D88">
        <v>2141</v>
      </c>
      <c r="E88">
        <v>1351</v>
      </c>
      <c r="F88">
        <v>2156</v>
      </c>
      <c r="G88">
        <v>852</v>
      </c>
      <c r="H88">
        <v>1516</v>
      </c>
      <c r="I88">
        <v>766</v>
      </c>
      <c r="J88">
        <v>3</v>
      </c>
      <c r="K88">
        <v>6</v>
      </c>
      <c r="L88" s="32"/>
    </row>
    <row r="89" spans="1:12" ht="15.75">
      <c r="A89" s="63">
        <v>0.6131944444444445</v>
      </c>
      <c r="B89" t="s">
        <v>140</v>
      </c>
      <c r="C89">
        <v>7</v>
      </c>
      <c r="D89">
        <v>1834</v>
      </c>
      <c r="E89">
        <v>2122</v>
      </c>
      <c r="F89">
        <v>2035</v>
      </c>
      <c r="G89">
        <v>1458</v>
      </c>
      <c r="H89">
        <v>751</v>
      </c>
      <c r="I89">
        <v>1678</v>
      </c>
      <c r="J89">
        <v>7</v>
      </c>
      <c r="K89">
        <v>6</v>
      </c>
      <c r="L89" s="32"/>
    </row>
    <row r="90" spans="1:12" ht="15.75">
      <c r="A90" s="63">
        <v>0.6215277777777778</v>
      </c>
      <c r="B90" t="s">
        <v>141</v>
      </c>
      <c r="C90">
        <v>8</v>
      </c>
      <c r="D90">
        <v>1323</v>
      </c>
      <c r="E90">
        <v>675</v>
      </c>
      <c r="F90">
        <v>1280</v>
      </c>
      <c r="G90">
        <v>2473</v>
      </c>
      <c r="H90">
        <v>1662</v>
      </c>
      <c r="I90">
        <v>2073</v>
      </c>
      <c r="J90">
        <v>2</v>
      </c>
      <c r="K90">
        <v>6</v>
      </c>
      <c r="L90" s="32"/>
    </row>
    <row r="91" spans="1:12" ht="15.75">
      <c r="A91" s="63">
        <v>0.6333333333333333</v>
      </c>
      <c r="B91" t="s">
        <v>142</v>
      </c>
      <c r="C91">
        <v>12</v>
      </c>
      <c r="D91">
        <v>1280</v>
      </c>
      <c r="E91">
        <v>1323</v>
      </c>
      <c r="F91">
        <v>675</v>
      </c>
      <c r="G91">
        <v>2073</v>
      </c>
      <c r="H91">
        <v>1662</v>
      </c>
      <c r="I91">
        <v>2473</v>
      </c>
      <c r="J91">
        <v>7</v>
      </c>
      <c r="K91">
        <v>4</v>
      </c>
      <c r="L91" s="32"/>
    </row>
    <row r="92" spans="1:12" ht="15.75">
      <c r="A92" s="63">
        <v>0.6527777777777778</v>
      </c>
      <c r="B92" t="s">
        <v>143</v>
      </c>
      <c r="C92">
        <v>4</v>
      </c>
      <c r="D92">
        <v>1280</v>
      </c>
      <c r="E92">
        <v>1323</v>
      </c>
      <c r="F92">
        <v>675</v>
      </c>
      <c r="G92">
        <v>1662</v>
      </c>
      <c r="H92">
        <v>2073</v>
      </c>
      <c r="I92">
        <v>2473</v>
      </c>
      <c r="J92">
        <v>9</v>
      </c>
      <c r="K92">
        <v>5</v>
      </c>
      <c r="L92" s="32"/>
    </row>
    <row r="93" spans="1:12" ht="15.75">
      <c r="A93" s="63">
        <v>0.6611111111111111</v>
      </c>
      <c r="B93" t="s">
        <v>144</v>
      </c>
      <c r="C93">
        <v>13</v>
      </c>
      <c r="D93">
        <v>604</v>
      </c>
      <c r="E93">
        <v>2761</v>
      </c>
      <c r="F93">
        <v>3256</v>
      </c>
      <c r="G93">
        <v>852</v>
      </c>
      <c r="H93">
        <v>766</v>
      </c>
      <c r="I93">
        <v>1516</v>
      </c>
      <c r="J93">
        <v>9</v>
      </c>
      <c r="K93">
        <v>3</v>
      </c>
      <c r="L93" s="32"/>
    </row>
    <row r="94" spans="1:12" ht="15.75">
      <c r="A94" s="63">
        <v>0.6680555555555556</v>
      </c>
      <c r="B94" t="s">
        <v>145</v>
      </c>
      <c r="C94">
        <v>14</v>
      </c>
      <c r="D94">
        <v>2122</v>
      </c>
      <c r="E94">
        <v>1834</v>
      </c>
      <c r="F94">
        <v>2035</v>
      </c>
      <c r="G94">
        <v>1323</v>
      </c>
      <c r="H94">
        <v>1280</v>
      </c>
      <c r="I94">
        <v>675</v>
      </c>
      <c r="J94">
        <v>7</v>
      </c>
      <c r="K94">
        <v>8</v>
      </c>
      <c r="L94" s="32"/>
    </row>
    <row r="95" spans="1:12" ht="15.75">
      <c r="A95" s="63">
        <v>0.6798611111111111</v>
      </c>
      <c r="B95" t="s">
        <v>146</v>
      </c>
      <c r="C95">
        <v>15</v>
      </c>
      <c r="D95">
        <v>604</v>
      </c>
      <c r="E95">
        <v>2761</v>
      </c>
      <c r="F95">
        <v>3256</v>
      </c>
      <c r="G95">
        <v>1516</v>
      </c>
      <c r="H95">
        <v>766</v>
      </c>
      <c r="I95">
        <v>852</v>
      </c>
      <c r="J95">
        <v>8</v>
      </c>
      <c r="K95">
        <v>3</v>
      </c>
      <c r="L95" s="32"/>
    </row>
    <row r="96" spans="1:12" ht="15.75">
      <c r="A96" s="63">
        <v>0.6854166666666667</v>
      </c>
      <c r="B96" t="s">
        <v>147</v>
      </c>
      <c r="C96">
        <v>16</v>
      </c>
      <c r="D96">
        <v>2035</v>
      </c>
      <c r="E96">
        <v>1834</v>
      </c>
      <c r="F96">
        <v>2122</v>
      </c>
      <c r="G96">
        <v>1280</v>
      </c>
      <c r="H96">
        <v>675</v>
      </c>
      <c r="I96">
        <v>1323</v>
      </c>
      <c r="J96">
        <v>8</v>
      </c>
      <c r="K96">
        <v>4</v>
      </c>
      <c r="L96" s="32"/>
    </row>
    <row r="97" spans="1:12" ht="15.75">
      <c r="A97" s="63">
        <v>0.6923611111111111</v>
      </c>
      <c r="B97" t="s">
        <v>148</v>
      </c>
      <c r="C97">
        <v>18</v>
      </c>
      <c r="D97">
        <v>2035</v>
      </c>
      <c r="E97">
        <v>2122</v>
      </c>
      <c r="F97">
        <v>1834</v>
      </c>
      <c r="G97">
        <v>1323</v>
      </c>
      <c r="H97">
        <v>1280</v>
      </c>
      <c r="I97">
        <v>675</v>
      </c>
      <c r="J97">
        <v>7</v>
      </c>
      <c r="K97">
        <v>5</v>
      </c>
      <c r="L97" s="32"/>
    </row>
    <row r="98" spans="1:12" ht="15.75">
      <c r="A98" s="63">
        <v>0.7069444444444444</v>
      </c>
      <c r="B98" t="s">
        <v>149</v>
      </c>
      <c r="C98">
        <v>19</v>
      </c>
      <c r="D98">
        <v>3256</v>
      </c>
      <c r="E98">
        <v>604</v>
      </c>
      <c r="F98">
        <v>2761</v>
      </c>
      <c r="G98">
        <v>2035</v>
      </c>
      <c r="H98">
        <v>1834</v>
      </c>
      <c r="I98">
        <v>2122</v>
      </c>
      <c r="J98">
        <v>9</v>
      </c>
      <c r="K98">
        <v>5</v>
      </c>
      <c r="L98" s="32"/>
    </row>
    <row r="99" spans="1:12" ht="15.75">
      <c r="A99" s="63">
        <v>0.717361111111111</v>
      </c>
      <c r="B99" t="s">
        <v>0</v>
      </c>
      <c r="C99">
        <v>20</v>
      </c>
      <c r="D99">
        <v>3256</v>
      </c>
      <c r="E99">
        <v>2761</v>
      </c>
      <c r="F99">
        <v>604</v>
      </c>
      <c r="G99">
        <v>1834</v>
      </c>
      <c r="H99">
        <v>2122</v>
      </c>
      <c r="I99">
        <v>2035</v>
      </c>
      <c r="J99">
        <v>8</v>
      </c>
      <c r="K99">
        <v>11</v>
      </c>
      <c r="L99" s="32"/>
    </row>
    <row r="100" spans="1:12" ht="15.75">
      <c r="A100" s="63">
        <v>0.7256944444444445</v>
      </c>
      <c r="B100" t="s">
        <v>1</v>
      </c>
      <c r="C100">
        <v>21</v>
      </c>
      <c r="D100">
        <v>3256</v>
      </c>
      <c r="E100">
        <v>2761</v>
      </c>
      <c r="F100">
        <v>604</v>
      </c>
      <c r="G100">
        <v>2122</v>
      </c>
      <c r="H100">
        <v>2035</v>
      </c>
      <c r="I100">
        <v>1834</v>
      </c>
      <c r="J100">
        <v>5</v>
      </c>
      <c r="K100">
        <v>5</v>
      </c>
      <c r="L100" s="32" t="s">
        <v>2</v>
      </c>
    </row>
    <row r="101" spans="1:12" ht="15.75">
      <c r="A101" s="63">
        <v>0.7340277777777778</v>
      </c>
      <c r="B101" t="s">
        <v>1</v>
      </c>
      <c r="C101">
        <v>21</v>
      </c>
      <c r="D101">
        <v>3256</v>
      </c>
      <c r="E101">
        <v>2761</v>
      </c>
      <c r="F101">
        <v>604</v>
      </c>
      <c r="G101">
        <v>2122</v>
      </c>
      <c r="H101">
        <v>2035</v>
      </c>
      <c r="I101">
        <v>1834</v>
      </c>
      <c r="J101">
        <v>7</v>
      </c>
      <c r="K101">
        <v>5</v>
      </c>
      <c r="L101" s="32"/>
    </row>
    <row r="102" spans="8:11" ht="15.75">
      <c r="H102" t="s">
        <v>128</v>
      </c>
      <c r="J102">
        <f>SUM(J84:J101)</f>
        <v>124</v>
      </c>
      <c r="K102" s="32">
        <f>SUM(K84:K101)</f>
        <v>87</v>
      </c>
    </row>
    <row r="103" spans="8:12" ht="15.75">
      <c r="H103" t="s">
        <v>129</v>
      </c>
      <c r="K103">
        <f>(J102+K102)/(101-83)/2</f>
        <v>5.861111111111111</v>
      </c>
      <c r="L103" s="32"/>
    </row>
  </sheetData>
  <sheetProtection/>
  <mergeCells count="2">
    <mergeCell ref="A1:J1"/>
    <mergeCell ref="A82:K82"/>
  </mergeCells>
  <printOptions/>
  <pageMargins left="0.7" right="0.7" top="0.75" bottom="0.75" header="0.3" footer="0.3"/>
  <pageSetup horizontalDpi="600" verticalDpi="6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153"/>
  <sheetViews>
    <sheetView zoomScalePageLayoutView="0" workbookViewId="0" topLeftCell="A120">
      <selection activeCell="K134" sqref="K134"/>
    </sheetView>
  </sheetViews>
  <sheetFormatPr defaultColWidth="11.00390625" defaultRowHeight="15.75"/>
  <sheetData>
    <row r="1" spans="1:10" ht="15.75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1" ht="31.5">
      <c r="A2" s="3" t="s">
        <v>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11" t="s">
        <v>39</v>
      </c>
    </row>
    <row r="3" spans="1:12" ht="15.75">
      <c r="A3" s="63">
        <v>0.6479166666666667</v>
      </c>
      <c r="B3">
        <v>1</v>
      </c>
      <c r="C3">
        <v>85</v>
      </c>
      <c r="D3">
        <v>141</v>
      </c>
      <c r="E3">
        <v>3401</v>
      </c>
      <c r="F3">
        <v>2137</v>
      </c>
      <c r="G3">
        <v>910</v>
      </c>
      <c r="H3">
        <v>66</v>
      </c>
      <c r="I3">
        <v>2</v>
      </c>
      <c r="J3">
        <v>18</v>
      </c>
      <c r="K3">
        <v>0</v>
      </c>
      <c r="L3" t="s">
        <v>41</v>
      </c>
    </row>
    <row r="4" spans="1:11" ht="15.75">
      <c r="A4" s="63">
        <v>0.65625</v>
      </c>
      <c r="B4">
        <v>2</v>
      </c>
      <c r="C4">
        <v>1918</v>
      </c>
      <c r="D4">
        <v>1711</v>
      </c>
      <c r="E4">
        <v>2054</v>
      </c>
      <c r="F4">
        <v>3234</v>
      </c>
      <c r="G4">
        <v>903</v>
      </c>
      <c r="H4">
        <v>573</v>
      </c>
      <c r="I4">
        <v>9</v>
      </c>
      <c r="J4">
        <v>8</v>
      </c>
      <c r="K4" s="14">
        <f aca="true" t="shared" si="0" ref="K4:K67">A4-A3</f>
        <v>0.008333333333333304</v>
      </c>
    </row>
    <row r="5" spans="1:11" ht="15.75">
      <c r="A5" s="63">
        <v>0.6611111111111111</v>
      </c>
      <c r="B5">
        <v>3</v>
      </c>
      <c r="C5">
        <v>51</v>
      </c>
      <c r="D5">
        <v>67</v>
      </c>
      <c r="E5">
        <v>226</v>
      </c>
      <c r="F5">
        <v>1528</v>
      </c>
      <c r="G5">
        <v>815</v>
      </c>
      <c r="H5">
        <v>123</v>
      </c>
      <c r="I5">
        <v>13</v>
      </c>
      <c r="J5">
        <v>0</v>
      </c>
      <c r="K5" s="14">
        <f t="shared" si="0"/>
        <v>0.004861111111111094</v>
      </c>
    </row>
    <row r="6" spans="1:11" ht="15.75">
      <c r="A6" s="63">
        <v>0.6729166666666666</v>
      </c>
      <c r="B6">
        <v>4</v>
      </c>
      <c r="C6">
        <v>247</v>
      </c>
      <c r="D6">
        <v>1188</v>
      </c>
      <c r="E6">
        <v>830</v>
      </c>
      <c r="F6">
        <v>308</v>
      </c>
      <c r="G6">
        <v>2474</v>
      </c>
      <c r="H6">
        <v>2960</v>
      </c>
      <c r="I6">
        <v>6</v>
      </c>
      <c r="J6">
        <v>5</v>
      </c>
      <c r="K6" s="14">
        <f t="shared" si="0"/>
        <v>0.011805555555555514</v>
      </c>
    </row>
    <row r="7" spans="1:11" ht="15.75">
      <c r="A7" s="63">
        <v>0.6777777777777777</v>
      </c>
      <c r="B7">
        <v>5</v>
      </c>
      <c r="C7">
        <v>70</v>
      </c>
      <c r="D7">
        <v>2000</v>
      </c>
      <c r="E7">
        <v>2834</v>
      </c>
      <c r="F7">
        <v>245</v>
      </c>
      <c r="G7">
        <v>3357</v>
      </c>
      <c r="H7">
        <v>49</v>
      </c>
      <c r="I7">
        <v>11</v>
      </c>
      <c r="J7">
        <v>2</v>
      </c>
      <c r="K7" s="14">
        <f t="shared" si="0"/>
        <v>0.004861111111111094</v>
      </c>
    </row>
    <row r="8" spans="1:11" ht="15.75">
      <c r="A8" s="63">
        <v>0.6826388888888889</v>
      </c>
      <c r="B8">
        <v>6</v>
      </c>
      <c r="C8">
        <v>2959</v>
      </c>
      <c r="D8">
        <v>2851</v>
      </c>
      <c r="E8">
        <v>1243</v>
      </c>
      <c r="F8">
        <v>217</v>
      </c>
      <c r="G8">
        <v>2145</v>
      </c>
      <c r="H8">
        <v>894</v>
      </c>
      <c r="I8">
        <v>6</v>
      </c>
      <c r="J8">
        <v>11</v>
      </c>
      <c r="K8" s="14">
        <f t="shared" si="0"/>
        <v>0.004861111111111205</v>
      </c>
    </row>
    <row r="9" spans="1:11" ht="15.75">
      <c r="A9" s="63">
        <v>0.6902777777777778</v>
      </c>
      <c r="B9">
        <v>7</v>
      </c>
      <c r="C9">
        <v>1718</v>
      </c>
      <c r="D9">
        <v>3302</v>
      </c>
      <c r="E9">
        <v>2337</v>
      </c>
      <c r="F9">
        <v>3398</v>
      </c>
      <c r="G9">
        <v>27</v>
      </c>
      <c r="H9">
        <v>2612</v>
      </c>
      <c r="I9">
        <v>8</v>
      </c>
      <c r="J9">
        <v>6</v>
      </c>
      <c r="K9" s="14">
        <f t="shared" si="0"/>
        <v>0.007638888888888862</v>
      </c>
    </row>
    <row r="10" spans="1:11" ht="15.75">
      <c r="A10" s="63">
        <v>0.6944444444444445</v>
      </c>
      <c r="B10">
        <v>8</v>
      </c>
      <c r="C10">
        <v>469</v>
      </c>
      <c r="D10">
        <v>1023</v>
      </c>
      <c r="E10">
        <v>3115</v>
      </c>
      <c r="F10">
        <v>3322</v>
      </c>
      <c r="G10">
        <v>1</v>
      </c>
      <c r="H10">
        <v>2246</v>
      </c>
      <c r="I10">
        <v>5</v>
      </c>
      <c r="J10">
        <v>10</v>
      </c>
      <c r="K10" s="14">
        <f t="shared" si="0"/>
        <v>0.004166666666666763</v>
      </c>
    </row>
    <row r="11" spans="1:11" ht="15.75">
      <c r="A11" s="63">
        <v>0.7020833333333334</v>
      </c>
      <c r="B11">
        <v>9</v>
      </c>
      <c r="C11">
        <v>2771</v>
      </c>
      <c r="D11">
        <v>1250</v>
      </c>
      <c r="E11">
        <v>397</v>
      </c>
      <c r="F11">
        <v>503</v>
      </c>
      <c r="G11">
        <v>2075</v>
      </c>
      <c r="H11">
        <v>2673</v>
      </c>
      <c r="I11">
        <v>5</v>
      </c>
      <c r="J11">
        <v>9</v>
      </c>
      <c r="K11" s="14">
        <f t="shared" si="0"/>
        <v>0.007638888888888862</v>
      </c>
    </row>
    <row r="12" spans="1:11" ht="15.75">
      <c r="A12" s="63">
        <v>0.70625</v>
      </c>
      <c r="B12">
        <v>10</v>
      </c>
      <c r="C12">
        <v>288</v>
      </c>
      <c r="D12">
        <v>2832</v>
      </c>
      <c r="E12">
        <v>3175</v>
      </c>
      <c r="F12">
        <v>494</v>
      </c>
      <c r="G12">
        <v>201</v>
      </c>
      <c r="H12">
        <v>2619</v>
      </c>
      <c r="I12">
        <v>2</v>
      </c>
      <c r="J12">
        <v>9</v>
      </c>
      <c r="K12" s="14">
        <f t="shared" si="0"/>
        <v>0.004166666666666652</v>
      </c>
    </row>
    <row r="13" spans="1:11" ht="15.75">
      <c r="A13" s="63">
        <v>0.7097222222222223</v>
      </c>
      <c r="B13">
        <v>11</v>
      </c>
      <c r="C13">
        <v>33</v>
      </c>
      <c r="D13">
        <v>548</v>
      </c>
      <c r="E13">
        <v>815</v>
      </c>
      <c r="F13">
        <v>862</v>
      </c>
      <c r="G13">
        <v>2048</v>
      </c>
      <c r="H13">
        <v>703</v>
      </c>
      <c r="I13">
        <v>6</v>
      </c>
      <c r="J13">
        <v>4</v>
      </c>
      <c r="K13" s="14">
        <f t="shared" si="0"/>
        <v>0.00347222222222221</v>
      </c>
    </row>
    <row r="14" spans="1:11" ht="15.75">
      <c r="A14" s="63">
        <v>0.7145833333333332</v>
      </c>
      <c r="B14">
        <v>12</v>
      </c>
      <c r="C14">
        <v>247</v>
      </c>
      <c r="D14">
        <v>2960</v>
      </c>
      <c r="E14">
        <v>2834</v>
      </c>
      <c r="F14">
        <v>226</v>
      </c>
      <c r="G14">
        <v>217</v>
      </c>
      <c r="H14">
        <v>2054</v>
      </c>
      <c r="I14">
        <v>5</v>
      </c>
      <c r="J14">
        <v>7</v>
      </c>
      <c r="K14" s="14">
        <f t="shared" si="0"/>
        <v>0.004861111111110983</v>
      </c>
    </row>
    <row r="15" spans="1:11" ht="15.75">
      <c r="A15" s="63">
        <v>0.7180555555555556</v>
      </c>
      <c r="B15">
        <v>13</v>
      </c>
      <c r="C15">
        <v>245</v>
      </c>
      <c r="D15">
        <v>1023</v>
      </c>
      <c r="E15">
        <v>2137</v>
      </c>
      <c r="F15">
        <v>894</v>
      </c>
      <c r="G15">
        <v>1918</v>
      </c>
      <c r="H15">
        <v>903</v>
      </c>
      <c r="I15">
        <v>8</v>
      </c>
      <c r="J15">
        <v>8</v>
      </c>
      <c r="K15" s="14">
        <f t="shared" si="0"/>
        <v>0.003472222222222321</v>
      </c>
    </row>
    <row r="16" spans="1:11" ht="15.75">
      <c r="A16" s="63">
        <v>0.7229166666666668</v>
      </c>
      <c r="B16">
        <v>14</v>
      </c>
      <c r="C16">
        <v>3322</v>
      </c>
      <c r="D16">
        <v>70</v>
      </c>
      <c r="E16">
        <v>3115</v>
      </c>
      <c r="F16">
        <v>910</v>
      </c>
      <c r="G16">
        <v>3302</v>
      </c>
      <c r="H16">
        <v>2851</v>
      </c>
      <c r="I16">
        <v>5</v>
      </c>
      <c r="J16">
        <v>5</v>
      </c>
      <c r="K16" s="14">
        <f t="shared" si="0"/>
        <v>0.004861111111111205</v>
      </c>
    </row>
    <row r="17" spans="1:11" ht="15.75">
      <c r="A17" s="63">
        <v>0.7277777777777777</v>
      </c>
      <c r="B17">
        <v>15</v>
      </c>
      <c r="C17">
        <v>3357</v>
      </c>
      <c r="D17">
        <v>1</v>
      </c>
      <c r="E17">
        <v>27</v>
      </c>
      <c r="F17">
        <v>3401</v>
      </c>
      <c r="G17">
        <v>201</v>
      </c>
      <c r="H17">
        <v>1711</v>
      </c>
      <c r="I17">
        <v>11</v>
      </c>
      <c r="J17">
        <v>7</v>
      </c>
      <c r="K17" s="14">
        <f t="shared" si="0"/>
        <v>0.004861111111110983</v>
      </c>
    </row>
    <row r="18" spans="1:11" ht="15.75">
      <c r="A18" s="63">
        <v>0.73125</v>
      </c>
      <c r="B18">
        <v>16</v>
      </c>
      <c r="C18">
        <v>2000</v>
      </c>
      <c r="D18">
        <v>2619</v>
      </c>
      <c r="E18">
        <v>1250</v>
      </c>
      <c r="F18">
        <v>703</v>
      </c>
      <c r="G18">
        <v>2612</v>
      </c>
      <c r="H18">
        <v>1243</v>
      </c>
      <c r="I18">
        <v>12</v>
      </c>
      <c r="J18">
        <v>6</v>
      </c>
      <c r="K18" s="14">
        <f t="shared" si="0"/>
        <v>0.00347222222222221</v>
      </c>
    </row>
    <row r="19" spans="1:11" ht="15.75">
      <c r="A19" s="63">
        <v>0.7354166666666666</v>
      </c>
      <c r="B19">
        <v>17</v>
      </c>
      <c r="C19">
        <v>830</v>
      </c>
      <c r="D19">
        <v>494</v>
      </c>
      <c r="E19">
        <v>862</v>
      </c>
      <c r="F19">
        <v>33</v>
      </c>
      <c r="G19">
        <v>3234</v>
      </c>
      <c r="H19">
        <v>3398</v>
      </c>
      <c r="I19">
        <v>7</v>
      </c>
      <c r="J19">
        <v>14</v>
      </c>
      <c r="K19" s="14">
        <f t="shared" si="0"/>
        <v>0.004166666666666652</v>
      </c>
    </row>
    <row r="20" spans="1:11" ht="15.75">
      <c r="A20" s="63">
        <v>0.7395833333333334</v>
      </c>
      <c r="B20">
        <v>18</v>
      </c>
      <c r="C20">
        <v>288</v>
      </c>
      <c r="D20">
        <v>66</v>
      </c>
      <c r="E20">
        <v>1188</v>
      </c>
      <c r="F20">
        <v>2673</v>
      </c>
      <c r="G20">
        <v>1718</v>
      </c>
      <c r="H20">
        <v>2832</v>
      </c>
      <c r="I20">
        <v>3</v>
      </c>
      <c r="J20">
        <v>11</v>
      </c>
      <c r="K20" s="14">
        <f t="shared" si="0"/>
        <v>0.004166666666666763</v>
      </c>
    </row>
    <row r="21" spans="1:11" ht="15.75">
      <c r="A21" s="63">
        <v>0.7444444444444445</v>
      </c>
      <c r="B21">
        <v>19</v>
      </c>
      <c r="C21">
        <v>85</v>
      </c>
      <c r="D21">
        <v>2145</v>
      </c>
      <c r="E21">
        <v>123</v>
      </c>
      <c r="F21">
        <v>2474</v>
      </c>
      <c r="G21">
        <v>573</v>
      </c>
      <c r="H21">
        <v>2771</v>
      </c>
      <c r="I21">
        <v>5</v>
      </c>
      <c r="J21">
        <v>16</v>
      </c>
      <c r="K21" s="14">
        <f t="shared" si="0"/>
        <v>0.004861111111111094</v>
      </c>
    </row>
    <row r="22" spans="1:11" ht="15.75">
      <c r="A22" s="63">
        <v>0.7493055555555556</v>
      </c>
      <c r="B22">
        <v>20</v>
      </c>
      <c r="C22">
        <v>469</v>
      </c>
      <c r="D22">
        <v>67</v>
      </c>
      <c r="E22">
        <v>2048</v>
      </c>
      <c r="F22">
        <v>308</v>
      </c>
      <c r="G22">
        <v>397</v>
      </c>
      <c r="H22">
        <v>2337</v>
      </c>
      <c r="I22">
        <v>17</v>
      </c>
      <c r="J22">
        <v>10</v>
      </c>
      <c r="K22" s="14">
        <f t="shared" si="0"/>
        <v>0.004861111111111094</v>
      </c>
    </row>
    <row r="23" spans="1:11" ht="15.75">
      <c r="A23" s="63">
        <v>0.7666666666666666</v>
      </c>
      <c r="B23">
        <v>21</v>
      </c>
      <c r="C23">
        <v>1528</v>
      </c>
      <c r="D23">
        <v>2075</v>
      </c>
      <c r="E23">
        <v>49</v>
      </c>
      <c r="F23">
        <v>2959</v>
      </c>
      <c r="G23">
        <v>3175</v>
      </c>
      <c r="H23">
        <v>141</v>
      </c>
      <c r="I23">
        <v>2</v>
      </c>
      <c r="J23">
        <v>1</v>
      </c>
      <c r="K23" s="14">
        <f t="shared" si="0"/>
        <v>0.01736111111111105</v>
      </c>
    </row>
    <row r="24" spans="1:11" ht="15.75">
      <c r="A24" s="63">
        <v>0.7708333333333334</v>
      </c>
      <c r="B24">
        <v>22</v>
      </c>
      <c r="C24">
        <v>2246</v>
      </c>
      <c r="D24">
        <v>548</v>
      </c>
      <c r="E24">
        <v>903</v>
      </c>
      <c r="F24">
        <v>503</v>
      </c>
      <c r="G24">
        <v>51</v>
      </c>
      <c r="H24">
        <v>2619</v>
      </c>
      <c r="I24">
        <v>4</v>
      </c>
      <c r="J24">
        <v>10</v>
      </c>
      <c r="K24" s="14">
        <f t="shared" si="0"/>
        <v>0.004166666666666763</v>
      </c>
    </row>
    <row r="25" spans="1:11" ht="15.75">
      <c r="A25" s="63">
        <v>0.775</v>
      </c>
      <c r="B25">
        <v>23</v>
      </c>
      <c r="C25">
        <v>3401</v>
      </c>
      <c r="D25">
        <v>3234</v>
      </c>
      <c r="E25">
        <v>66</v>
      </c>
      <c r="F25">
        <v>1023</v>
      </c>
      <c r="G25">
        <v>2000</v>
      </c>
      <c r="H25">
        <v>247</v>
      </c>
      <c r="I25">
        <v>5</v>
      </c>
      <c r="J25">
        <v>4</v>
      </c>
      <c r="K25" s="14">
        <f t="shared" si="0"/>
        <v>0.004166666666666652</v>
      </c>
    </row>
    <row r="26" spans="1:11" ht="15.75">
      <c r="A26" s="63">
        <v>0.779861111111111</v>
      </c>
      <c r="B26">
        <v>24</v>
      </c>
      <c r="C26">
        <v>3322</v>
      </c>
      <c r="D26">
        <v>703</v>
      </c>
      <c r="E26">
        <v>2474</v>
      </c>
      <c r="F26">
        <v>2834</v>
      </c>
      <c r="G26">
        <v>1711</v>
      </c>
      <c r="H26">
        <v>2771</v>
      </c>
      <c r="I26">
        <v>7</v>
      </c>
      <c r="J26">
        <v>4</v>
      </c>
      <c r="K26" s="14">
        <f t="shared" si="0"/>
        <v>0.004861111111110983</v>
      </c>
    </row>
    <row r="27" spans="1:11" ht="15.75">
      <c r="A27" s="63">
        <v>0.7840277777777778</v>
      </c>
      <c r="B27">
        <v>25</v>
      </c>
      <c r="C27">
        <v>1918</v>
      </c>
      <c r="D27">
        <v>469</v>
      </c>
      <c r="E27">
        <v>3302</v>
      </c>
      <c r="F27">
        <v>2145</v>
      </c>
      <c r="G27">
        <v>1718</v>
      </c>
      <c r="H27">
        <v>33</v>
      </c>
      <c r="I27">
        <v>26</v>
      </c>
      <c r="J27">
        <v>12</v>
      </c>
      <c r="K27" s="14">
        <f t="shared" si="0"/>
        <v>0.004166666666666763</v>
      </c>
    </row>
    <row r="28" spans="1:11" ht="15.75">
      <c r="A28" s="63">
        <v>0.7881944444444445</v>
      </c>
      <c r="B28">
        <v>26</v>
      </c>
      <c r="C28">
        <v>288</v>
      </c>
      <c r="D28">
        <v>397</v>
      </c>
      <c r="E28">
        <v>123</v>
      </c>
      <c r="F28">
        <v>49</v>
      </c>
      <c r="G28">
        <v>815</v>
      </c>
      <c r="H28">
        <v>2054</v>
      </c>
      <c r="I28">
        <v>7</v>
      </c>
      <c r="J28">
        <v>3</v>
      </c>
      <c r="K28" s="14">
        <f t="shared" si="0"/>
        <v>0.004166666666666763</v>
      </c>
    </row>
    <row r="29" spans="1:11" ht="15.75">
      <c r="A29" s="63">
        <v>0.7930555555555556</v>
      </c>
      <c r="B29">
        <v>27</v>
      </c>
      <c r="C29">
        <v>70</v>
      </c>
      <c r="D29">
        <v>894</v>
      </c>
      <c r="E29">
        <v>503</v>
      </c>
      <c r="F29">
        <v>3175</v>
      </c>
      <c r="G29">
        <v>201</v>
      </c>
      <c r="H29">
        <v>2337</v>
      </c>
      <c r="I29">
        <v>7</v>
      </c>
      <c r="J29">
        <v>7</v>
      </c>
      <c r="K29" s="14">
        <f t="shared" si="0"/>
        <v>0.004861111111111094</v>
      </c>
    </row>
    <row r="30" spans="1:11" ht="15.75">
      <c r="A30" s="63">
        <v>0.7979166666666666</v>
      </c>
      <c r="B30">
        <v>28</v>
      </c>
      <c r="C30">
        <v>141</v>
      </c>
      <c r="D30">
        <v>226</v>
      </c>
      <c r="E30">
        <v>2137</v>
      </c>
      <c r="F30">
        <v>862</v>
      </c>
      <c r="G30">
        <v>1</v>
      </c>
      <c r="H30">
        <v>1188</v>
      </c>
      <c r="I30">
        <v>5</v>
      </c>
      <c r="J30">
        <v>4</v>
      </c>
      <c r="K30" s="14">
        <f t="shared" si="0"/>
        <v>0.004861111111110983</v>
      </c>
    </row>
    <row r="31" spans="1:11" ht="15.75">
      <c r="A31" s="63">
        <v>0.8090277777777778</v>
      </c>
      <c r="B31">
        <v>29</v>
      </c>
      <c r="C31">
        <v>308</v>
      </c>
      <c r="D31">
        <v>245</v>
      </c>
      <c r="E31">
        <v>2612</v>
      </c>
      <c r="F31">
        <v>548</v>
      </c>
      <c r="G31">
        <v>2959</v>
      </c>
      <c r="H31">
        <v>2832</v>
      </c>
      <c r="I31">
        <v>10</v>
      </c>
      <c r="J31">
        <v>6</v>
      </c>
      <c r="K31" s="14">
        <f t="shared" si="0"/>
        <v>0.011111111111111183</v>
      </c>
    </row>
    <row r="32" spans="1:12" ht="15.75">
      <c r="A32" s="63">
        <v>0.8166666666666668</v>
      </c>
      <c r="B32">
        <v>30</v>
      </c>
      <c r="C32">
        <v>85</v>
      </c>
      <c r="D32">
        <v>3398</v>
      </c>
      <c r="E32">
        <v>3357</v>
      </c>
      <c r="F32">
        <v>2048</v>
      </c>
      <c r="G32">
        <v>2246</v>
      </c>
      <c r="H32">
        <v>3115</v>
      </c>
      <c r="I32">
        <v>3</v>
      </c>
      <c r="J32">
        <v>0</v>
      </c>
      <c r="K32" s="14">
        <f t="shared" si="0"/>
        <v>0.007638888888888973</v>
      </c>
      <c r="L32" s="14">
        <f>(SUM(K3:K32))/(32-3)</f>
        <v>0.005818965517241381</v>
      </c>
    </row>
    <row r="33" spans="1:12" ht="15.75">
      <c r="A33" s="63">
        <v>0.3965277777777778</v>
      </c>
      <c r="B33">
        <v>31</v>
      </c>
      <c r="C33">
        <v>217</v>
      </c>
      <c r="D33">
        <v>2075</v>
      </c>
      <c r="E33">
        <v>2960</v>
      </c>
      <c r="F33">
        <v>1528</v>
      </c>
      <c r="G33">
        <v>910</v>
      </c>
      <c r="H33">
        <v>494</v>
      </c>
      <c r="I33">
        <v>7</v>
      </c>
      <c r="J33">
        <v>13</v>
      </c>
      <c r="K33">
        <v>0</v>
      </c>
      <c r="L33" t="s">
        <v>40</v>
      </c>
    </row>
    <row r="34" spans="1:11" ht="15.75">
      <c r="A34" s="63">
        <v>0.40069444444444446</v>
      </c>
      <c r="B34">
        <v>32</v>
      </c>
      <c r="C34">
        <v>27</v>
      </c>
      <c r="D34">
        <v>67</v>
      </c>
      <c r="E34">
        <v>1250</v>
      </c>
      <c r="F34">
        <v>573</v>
      </c>
      <c r="G34">
        <v>2851</v>
      </c>
      <c r="H34">
        <v>830</v>
      </c>
      <c r="I34">
        <v>16</v>
      </c>
      <c r="J34">
        <v>8</v>
      </c>
      <c r="K34" s="14">
        <f t="shared" si="0"/>
        <v>0.004166666666666652</v>
      </c>
    </row>
    <row r="35" spans="1:11" ht="15.75">
      <c r="A35" s="63">
        <v>0.40625</v>
      </c>
      <c r="B35">
        <v>33</v>
      </c>
      <c r="C35">
        <v>51</v>
      </c>
      <c r="D35">
        <v>33</v>
      </c>
      <c r="E35">
        <v>2054</v>
      </c>
      <c r="F35">
        <v>1243</v>
      </c>
      <c r="G35">
        <v>2673</v>
      </c>
      <c r="H35">
        <v>3322</v>
      </c>
      <c r="I35">
        <v>12</v>
      </c>
      <c r="J35">
        <v>3</v>
      </c>
      <c r="K35" s="64">
        <f t="shared" si="0"/>
        <v>0.005555555555555536</v>
      </c>
    </row>
    <row r="36" spans="1:11" ht="15.75">
      <c r="A36" s="63">
        <v>0.40972222222222227</v>
      </c>
      <c r="B36">
        <v>34</v>
      </c>
      <c r="C36">
        <v>862</v>
      </c>
      <c r="D36">
        <v>503</v>
      </c>
      <c r="E36">
        <v>247</v>
      </c>
      <c r="F36">
        <v>70</v>
      </c>
      <c r="G36">
        <v>2612</v>
      </c>
      <c r="H36">
        <v>49</v>
      </c>
      <c r="I36">
        <v>4</v>
      </c>
      <c r="J36">
        <v>2</v>
      </c>
      <c r="K36" s="64">
        <f t="shared" si="0"/>
        <v>0.0034722222222222654</v>
      </c>
    </row>
    <row r="37" spans="1:11" ht="15.75">
      <c r="A37" s="63">
        <v>0.4152777777777778</v>
      </c>
      <c r="B37">
        <v>35</v>
      </c>
      <c r="C37">
        <v>2000</v>
      </c>
      <c r="D37">
        <v>66</v>
      </c>
      <c r="E37">
        <v>123</v>
      </c>
      <c r="F37">
        <v>3302</v>
      </c>
      <c r="G37">
        <v>397</v>
      </c>
      <c r="H37">
        <v>201</v>
      </c>
      <c r="I37">
        <v>7</v>
      </c>
      <c r="J37">
        <v>10</v>
      </c>
      <c r="K37" s="64">
        <f t="shared" si="0"/>
        <v>0.005555555555555536</v>
      </c>
    </row>
    <row r="38" spans="1:11" ht="15.75">
      <c r="A38" s="63">
        <v>0.4215277777777778</v>
      </c>
      <c r="B38">
        <v>36</v>
      </c>
      <c r="C38">
        <v>1918</v>
      </c>
      <c r="D38">
        <v>1528</v>
      </c>
      <c r="E38">
        <v>2246</v>
      </c>
      <c r="F38">
        <v>2337</v>
      </c>
      <c r="G38">
        <v>2048</v>
      </c>
      <c r="H38">
        <v>2834</v>
      </c>
      <c r="I38">
        <v>8</v>
      </c>
      <c r="J38">
        <v>7</v>
      </c>
      <c r="K38" s="64">
        <f t="shared" si="0"/>
        <v>0.006249999999999978</v>
      </c>
    </row>
    <row r="39" spans="1:11" ht="15.75">
      <c r="A39" s="63">
        <v>0.42569444444444443</v>
      </c>
      <c r="B39">
        <v>37</v>
      </c>
      <c r="C39">
        <v>2075</v>
      </c>
      <c r="D39">
        <v>903</v>
      </c>
      <c r="E39">
        <v>85</v>
      </c>
      <c r="F39">
        <v>217</v>
      </c>
      <c r="G39">
        <v>548</v>
      </c>
      <c r="H39">
        <v>288</v>
      </c>
      <c r="I39">
        <v>3</v>
      </c>
      <c r="J39">
        <v>12</v>
      </c>
      <c r="K39" s="14">
        <f t="shared" si="0"/>
        <v>0.004166666666666652</v>
      </c>
    </row>
    <row r="40" spans="1:11" ht="15.75">
      <c r="A40" s="63">
        <v>0.4298611111111111</v>
      </c>
      <c r="B40">
        <v>38</v>
      </c>
      <c r="C40">
        <v>2851</v>
      </c>
      <c r="D40">
        <v>1250</v>
      </c>
      <c r="E40">
        <v>2474</v>
      </c>
      <c r="F40">
        <v>3357</v>
      </c>
      <c r="G40">
        <v>2137</v>
      </c>
      <c r="H40">
        <v>51</v>
      </c>
      <c r="I40">
        <v>3</v>
      </c>
      <c r="J40">
        <v>6</v>
      </c>
      <c r="K40" s="14">
        <f t="shared" si="0"/>
        <v>0.004166666666666652</v>
      </c>
    </row>
    <row r="41" spans="1:11" ht="15.75">
      <c r="A41" s="63">
        <v>0.43333333333333335</v>
      </c>
      <c r="B41">
        <v>39</v>
      </c>
      <c r="C41">
        <v>910</v>
      </c>
      <c r="D41">
        <v>27</v>
      </c>
      <c r="E41">
        <v>3175</v>
      </c>
      <c r="F41">
        <v>469</v>
      </c>
      <c r="G41">
        <v>3234</v>
      </c>
      <c r="H41">
        <v>2832</v>
      </c>
      <c r="I41">
        <v>2</v>
      </c>
      <c r="J41">
        <v>8</v>
      </c>
      <c r="K41" s="14">
        <f t="shared" si="0"/>
        <v>0.0034722222222222654</v>
      </c>
    </row>
    <row r="42" spans="1:11" ht="15.75">
      <c r="A42" s="63">
        <v>0.44027777777777777</v>
      </c>
      <c r="B42">
        <v>40</v>
      </c>
      <c r="C42">
        <v>1188</v>
      </c>
      <c r="D42">
        <v>2673</v>
      </c>
      <c r="E42">
        <v>573</v>
      </c>
      <c r="F42">
        <v>815</v>
      </c>
      <c r="G42">
        <v>894</v>
      </c>
      <c r="H42">
        <v>2619</v>
      </c>
      <c r="I42">
        <v>12</v>
      </c>
      <c r="J42">
        <v>3</v>
      </c>
      <c r="K42" s="14">
        <f t="shared" si="0"/>
        <v>0.00694444444444442</v>
      </c>
    </row>
    <row r="43" spans="1:11" ht="15.75">
      <c r="A43" s="63">
        <v>0.4444444444444444</v>
      </c>
      <c r="B43">
        <v>41</v>
      </c>
      <c r="C43">
        <v>1711</v>
      </c>
      <c r="D43">
        <v>1023</v>
      </c>
      <c r="E43">
        <v>494</v>
      </c>
      <c r="F43">
        <v>3398</v>
      </c>
      <c r="G43">
        <v>308</v>
      </c>
      <c r="H43">
        <v>226</v>
      </c>
      <c r="I43">
        <v>8</v>
      </c>
      <c r="J43">
        <v>12</v>
      </c>
      <c r="K43" s="14">
        <f t="shared" si="0"/>
        <v>0.004166666666666652</v>
      </c>
    </row>
    <row r="44" spans="1:11" ht="15.75">
      <c r="A44" s="63">
        <v>0.4486111111111111</v>
      </c>
      <c r="B44">
        <v>42</v>
      </c>
      <c r="C44">
        <v>3401</v>
      </c>
      <c r="D44">
        <v>2771</v>
      </c>
      <c r="E44">
        <v>67</v>
      </c>
      <c r="F44">
        <v>1243</v>
      </c>
      <c r="G44">
        <v>245</v>
      </c>
      <c r="H44">
        <v>3115</v>
      </c>
      <c r="I44">
        <v>18</v>
      </c>
      <c r="J44">
        <v>9</v>
      </c>
      <c r="K44" s="14">
        <f t="shared" si="0"/>
        <v>0.004166666666666707</v>
      </c>
    </row>
    <row r="45" spans="1:11" ht="15.75">
      <c r="A45" s="63">
        <v>0.45208333333333334</v>
      </c>
      <c r="B45">
        <v>43</v>
      </c>
      <c r="C45">
        <v>1</v>
      </c>
      <c r="D45">
        <v>2145</v>
      </c>
      <c r="E45">
        <v>141</v>
      </c>
      <c r="F45">
        <v>1718</v>
      </c>
      <c r="G45">
        <v>2960</v>
      </c>
      <c r="H45">
        <v>830</v>
      </c>
      <c r="I45">
        <v>9</v>
      </c>
      <c r="J45">
        <v>14</v>
      </c>
      <c r="K45" s="14">
        <f t="shared" si="0"/>
        <v>0.00347222222222221</v>
      </c>
    </row>
    <row r="46" spans="1:11" ht="15.75">
      <c r="A46" s="63">
        <v>0.4576388888888889</v>
      </c>
      <c r="B46">
        <v>44</v>
      </c>
      <c r="C46">
        <v>2959</v>
      </c>
      <c r="D46">
        <v>910</v>
      </c>
      <c r="E46">
        <v>3357</v>
      </c>
      <c r="F46">
        <v>703</v>
      </c>
      <c r="G46">
        <v>33</v>
      </c>
      <c r="H46">
        <v>288</v>
      </c>
      <c r="I46">
        <v>1</v>
      </c>
      <c r="J46">
        <v>12</v>
      </c>
      <c r="K46" s="14">
        <f t="shared" si="0"/>
        <v>0.005555555555555536</v>
      </c>
    </row>
    <row r="47" spans="1:11" ht="15.75">
      <c r="A47" s="63">
        <v>0.4618055555555556</v>
      </c>
      <c r="B47">
        <v>45</v>
      </c>
      <c r="C47">
        <v>2337</v>
      </c>
      <c r="D47">
        <v>548</v>
      </c>
      <c r="E47">
        <v>247</v>
      </c>
      <c r="F47">
        <v>2619</v>
      </c>
      <c r="G47">
        <v>123</v>
      </c>
      <c r="H47">
        <v>3302</v>
      </c>
      <c r="I47">
        <v>13</v>
      </c>
      <c r="J47">
        <v>12</v>
      </c>
      <c r="K47" s="14">
        <f t="shared" si="0"/>
        <v>0.004166666666666707</v>
      </c>
    </row>
    <row r="48" spans="1:11" ht="15.75">
      <c r="A48" s="63">
        <v>0.4666666666666666</v>
      </c>
      <c r="B48">
        <v>46</v>
      </c>
      <c r="C48">
        <v>201</v>
      </c>
      <c r="D48">
        <v>469</v>
      </c>
      <c r="E48">
        <v>2612</v>
      </c>
      <c r="F48">
        <v>2834</v>
      </c>
      <c r="G48">
        <v>2075</v>
      </c>
      <c r="H48">
        <v>2137</v>
      </c>
      <c r="I48">
        <v>18</v>
      </c>
      <c r="J48">
        <v>0</v>
      </c>
      <c r="K48" s="14">
        <f t="shared" si="0"/>
        <v>0.004861111111111038</v>
      </c>
    </row>
    <row r="49" spans="1:11" ht="15.75">
      <c r="A49" s="63">
        <v>0.47152777777777777</v>
      </c>
      <c r="B49">
        <v>47</v>
      </c>
      <c r="C49">
        <v>1188</v>
      </c>
      <c r="D49">
        <v>226</v>
      </c>
      <c r="E49">
        <v>2771</v>
      </c>
      <c r="F49">
        <v>70</v>
      </c>
      <c r="G49">
        <v>3234</v>
      </c>
      <c r="H49">
        <v>67</v>
      </c>
      <c r="I49">
        <v>8</v>
      </c>
      <c r="J49">
        <v>17</v>
      </c>
      <c r="K49" s="14">
        <f t="shared" si="0"/>
        <v>0.004861111111111149</v>
      </c>
    </row>
    <row r="50" spans="1:11" ht="15.75">
      <c r="A50" s="63">
        <v>0.4756944444444444</v>
      </c>
      <c r="B50">
        <v>48</v>
      </c>
      <c r="C50">
        <v>51</v>
      </c>
      <c r="D50">
        <v>894</v>
      </c>
      <c r="E50">
        <v>85</v>
      </c>
      <c r="F50">
        <v>397</v>
      </c>
      <c r="G50">
        <v>830</v>
      </c>
      <c r="H50">
        <v>1711</v>
      </c>
      <c r="I50">
        <v>5</v>
      </c>
      <c r="J50">
        <v>6</v>
      </c>
      <c r="K50" s="14">
        <f t="shared" si="0"/>
        <v>0.004166666666666652</v>
      </c>
    </row>
    <row r="51" spans="1:11" ht="15.75">
      <c r="A51" s="63">
        <v>0.48055555555555557</v>
      </c>
      <c r="B51">
        <v>49</v>
      </c>
      <c r="C51">
        <v>2673</v>
      </c>
      <c r="D51">
        <v>2959</v>
      </c>
      <c r="E51">
        <v>2246</v>
      </c>
      <c r="F51">
        <v>3401</v>
      </c>
      <c r="G51">
        <v>862</v>
      </c>
      <c r="H51">
        <v>573</v>
      </c>
      <c r="I51">
        <v>0</v>
      </c>
      <c r="J51">
        <v>18</v>
      </c>
      <c r="K51" s="14">
        <f t="shared" si="0"/>
        <v>0.004861111111111149</v>
      </c>
    </row>
    <row r="52" spans="1:11" ht="15.75">
      <c r="A52" s="63">
        <v>0.4840277777777778</v>
      </c>
      <c r="B52">
        <v>50</v>
      </c>
      <c r="C52">
        <v>3115</v>
      </c>
      <c r="D52">
        <v>503</v>
      </c>
      <c r="E52">
        <v>217</v>
      </c>
      <c r="F52">
        <v>1023</v>
      </c>
      <c r="G52">
        <v>141</v>
      </c>
      <c r="H52">
        <v>703</v>
      </c>
      <c r="I52">
        <v>4</v>
      </c>
      <c r="J52">
        <v>0</v>
      </c>
      <c r="K52" s="14">
        <f t="shared" si="0"/>
        <v>0.00347222222222221</v>
      </c>
    </row>
    <row r="53" spans="1:11" ht="15.75">
      <c r="A53" s="63">
        <v>0.48819444444444443</v>
      </c>
      <c r="B53">
        <v>51</v>
      </c>
      <c r="C53">
        <v>1528</v>
      </c>
      <c r="D53">
        <v>2048</v>
      </c>
      <c r="E53">
        <v>1243</v>
      </c>
      <c r="F53">
        <v>494</v>
      </c>
      <c r="G53">
        <v>903</v>
      </c>
      <c r="H53">
        <v>1</v>
      </c>
      <c r="I53">
        <v>5</v>
      </c>
      <c r="J53">
        <v>5</v>
      </c>
      <c r="K53" s="14">
        <f t="shared" si="0"/>
        <v>0.004166666666666652</v>
      </c>
    </row>
    <row r="54" spans="1:11" ht="15.75">
      <c r="A54" s="63">
        <v>0.49375</v>
      </c>
      <c r="B54">
        <v>52</v>
      </c>
      <c r="C54">
        <v>308</v>
      </c>
      <c r="D54">
        <v>2054</v>
      </c>
      <c r="E54">
        <v>3175</v>
      </c>
      <c r="F54">
        <v>2474</v>
      </c>
      <c r="G54">
        <v>2000</v>
      </c>
      <c r="H54">
        <v>27</v>
      </c>
      <c r="I54">
        <v>6</v>
      </c>
      <c r="J54">
        <v>9</v>
      </c>
      <c r="K54" s="14">
        <f t="shared" si="0"/>
        <v>0.005555555555555591</v>
      </c>
    </row>
    <row r="55" spans="1:11" ht="15.75">
      <c r="A55" s="63">
        <v>0.4986111111111111</v>
      </c>
      <c r="B55">
        <v>53</v>
      </c>
      <c r="C55">
        <v>3398</v>
      </c>
      <c r="D55">
        <v>2960</v>
      </c>
      <c r="E55">
        <v>815</v>
      </c>
      <c r="F55">
        <v>245</v>
      </c>
      <c r="G55">
        <v>2851</v>
      </c>
      <c r="H55">
        <v>2832</v>
      </c>
      <c r="I55">
        <v>2</v>
      </c>
      <c r="J55">
        <v>5</v>
      </c>
      <c r="K55" s="14">
        <f t="shared" si="0"/>
        <v>0.004861111111111094</v>
      </c>
    </row>
    <row r="56" spans="1:11" ht="15.75">
      <c r="A56" s="63">
        <v>0.5027777777777778</v>
      </c>
      <c r="B56">
        <v>54</v>
      </c>
      <c r="C56">
        <v>1250</v>
      </c>
      <c r="D56">
        <v>3322</v>
      </c>
      <c r="E56">
        <v>49</v>
      </c>
      <c r="F56">
        <v>66</v>
      </c>
      <c r="G56">
        <v>1918</v>
      </c>
      <c r="H56">
        <v>2145</v>
      </c>
      <c r="I56">
        <v>3</v>
      </c>
      <c r="J56">
        <v>10</v>
      </c>
      <c r="K56" s="14">
        <f t="shared" si="0"/>
        <v>0.004166666666666652</v>
      </c>
    </row>
    <row r="57" spans="1:11" ht="15.75">
      <c r="A57" s="63">
        <v>0.5111111111111112</v>
      </c>
      <c r="B57">
        <v>55</v>
      </c>
      <c r="C57">
        <v>830</v>
      </c>
      <c r="D57">
        <v>3234</v>
      </c>
      <c r="E57">
        <v>2771</v>
      </c>
      <c r="F57">
        <v>1718</v>
      </c>
      <c r="G57">
        <v>469</v>
      </c>
      <c r="H57">
        <v>217</v>
      </c>
      <c r="I57">
        <v>2</v>
      </c>
      <c r="J57">
        <v>18</v>
      </c>
      <c r="K57" s="14">
        <f t="shared" si="0"/>
        <v>0.008333333333333415</v>
      </c>
    </row>
    <row r="58" spans="1:11" ht="15.75">
      <c r="A58" s="63">
        <v>0.5145833333333333</v>
      </c>
      <c r="B58">
        <v>56</v>
      </c>
      <c r="C58">
        <v>573</v>
      </c>
      <c r="D58">
        <v>1023</v>
      </c>
      <c r="E58">
        <v>910</v>
      </c>
      <c r="F58">
        <v>548</v>
      </c>
      <c r="G58">
        <v>201</v>
      </c>
      <c r="H58">
        <v>1243</v>
      </c>
      <c r="I58">
        <v>16</v>
      </c>
      <c r="J58">
        <v>7</v>
      </c>
      <c r="K58" s="14">
        <f t="shared" si="0"/>
        <v>0.003472222222222099</v>
      </c>
    </row>
    <row r="59" spans="1:11" ht="15.75">
      <c r="A59" s="63">
        <v>0.51875</v>
      </c>
      <c r="B59">
        <v>57</v>
      </c>
      <c r="C59">
        <v>2834</v>
      </c>
      <c r="D59">
        <v>123</v>
      </c>
      <c r="E59">
        <v>3175</v>
      </c>
      <c r="F59">
        <v>1188</v>
      </c>
      <c r="G59">
        <v>33</v>
      </c>
      <c r="H59">
        <v>1711</v>
      </c>
      <c r="I59">
        <v>10</v>
      </c>
      <c r="J59">
        <v>12</v>
      </c>
      <c r="K59" s="14">
        <f t="shared" si="0"/>
        <v>0.004166666666666763</v>
      </c>
    </row>
    <row r="60" spans="1:11" ht="15.75">
      <c r="A60" s="63">
        <v>0.5243055555555556</v>
      </c>
      <c r="B60">
        <v>58</v>
      </c>
      <c r="C60">
        <v>2337</v>
      </c>
      <c r="D60">
        <v>2851</v>
      </c>
      <c r="E60">
        <v>3357</v>
      </c>
      <c r="F60">
        <v>903</v>
      </c>
      <c r="G60">
        <v>141</v>
      </c>
      <c r="H60">
        <v>247</v>
      </c>
      <c r="I60">
        <v>7</v>
      </c>
      <c r="J60">
        <v>3</v>
      </c>
      <c r="K60" s="14">
        <f t="shared" si="0"/>
        <v>0.005555555555555536</v>
      </c>
    </row>
    <row r="61" spans="1:11" ht="15.75">
      <c r="A61" s="63">
        <v>0.5284722222222222</v>
      </c>
      <c r="B61">
        <v>59</v>
      </c>
      <c r="C61">
        <v>2048</v>
      </c>
      <c r="D61">
        <v>3401</v>
      </c>
      <c r="E61">
        <v>2474</v>
      </c>
      <c r="F61">
        <v>2832</v>
      </c>
      <c r="G61">
        <v>226</v>
      </c>
      <c r="H61">
        <v>3322</v>
      </c>
      <c r="I61">
        <v>6</v>
      </c>
      <c r="J61">
        <v>5</v>
      </c>
      <c r="K61" s="14">
        <f t="shared" si="0"/>
        <v>0.004166666666666652</v>
      </c>
    </row>
    <row r="62" spans="1:12" ht="15.75">
      <c r="A62" s="63">
        <v>0.5333333333333333</v>
      </c>
      <c r="B62">
        <v>60</v>
      </c>
      <c r="C62">
        <v>2137</v>
      </c>
      <c r="D62">
        <v>2619</v>
      </c>
      <c r="E62">
        <v>2673</v>
      </c>
      <c r="F62">
        <v>3115</v>
      </c>
      <c r="G62">
        <v>1528</v>
      </c>
      <c r="H62">
        <v>1718</v>
      </c>
      <c r="I62">
        <v>1</v>
      </c>
      <c r="J62">
        <v>9</v>
      </c>
      <c r="K62" s="14">
        <f t="shared" si="0"/>
        <v>0.004861111111111094</v>
      </c>
      <c r="L62" s="14">
        <f>(SUM(K33:K62))/(62-33)</f>
        <v>0.004717432950191569</v>
      </c>
    </row>
    <row r="63" spans="1:12" ht="15.75">
      <c r="A63" s="63">
        <v>0.5840277777777778</v>
      </c>
      <c r="B63">
        <v>61</v>
      </c>
      <c r="C63">
        <v>1918</v>
      </c>
      <c r="D63">
        <v>3398</v>
      </c>
      <c r="E63">
        <v>2000</v>
      </c>
      <c r="F63">
        <v>2075</v>
      </c>
      <c r="G63">
        <v>67</v>
      </c>
      <c r="H63">
        <v>288</v>
      </c>
      <c r="I63">
        <v>6</v>
      </c>
      <c r="J63">
        <v>11</v>
      </c>
      <c r="K63" s="14">
        <v>0</v>
      </c>
      <c r="L63" t="s">
        <v>46</v>
      </c>
    </row>
    <row r="64" spans="1:11" ht="15.75">
      <c r="A64" s="63">
        <v>0.5888888888888889</v>
      </c>
      <c r="B64">
        <v>62</v>
      </c>
      <c r="C64">
        <v>70</v>
      </c>
      <c r="D64">
        <v>1</v>
      </c>
      <c r="E64">
        <v>308</v>
      </c>
      <c r="F64">
        <v>2246</v>
      </c>
      <c r="G64">
        <v>815</v>
      </c>
      <c r="H64">
        <v>1250</v>
      </c>
      <c r="I64">
        <v>12</v>
      </c>
      <c r="J64">
        <v>3</v>
      </c>
      <c r="K64" s="14">
        <f t="shared" si="0"/>
        <v>0.004861111111111094</v>
      </c>
    </row>
    <row r="65" spans="1:11" ht="15.75">
      <c r="A65" s="63">
        <v>0.5944444444444444</v>
      </c>
      <c r="B65">
        <v>63</v>
      </c>
      <c r="C65">
        <v>66</v>
      </c>
      <c r="D65">
        <v>2054</v>
      </c>
      <c r="E65">
        <v>245</v>
      </c>
      <c r="F65">
        <v>503</v>
      </c>
      <c r="G65">
        <v>2612</v>
      </c>
      <c r="H65">
        <v>2145</v>
      </c>
      <c r="I65">
        <v>6</v>
      </c>
      <c r="J65">
        <v>2</v>
      </c>
      <c r="K65" s="14">
        <f t="shared" si="0"/>
        <v>0.005555555555555536</v>
      </c>
    </row>
    <row r="66" spans="1:11" ht="15.75">
      <c r="A66" s="63">
        <v>0.5972222222222222</v>
      </c>
      <c r="B66">
        <v>64</v>
      </c>
      <c r="C66">
        <v>85</v>
      </c>
      <c r="D66">
        <v>703</v>
      </c>
      <c r="E66">
        <v>397</v>
      </c>
      <c r="F66">
        <v>2960</v>
      </c>
      <c r="G66">
        <v>3302</v>
      </c>
      <c r="H66">
        <v>862</v>
      </c>
      <c r="I66">
        <v>15</v>
      </c>
      <c r="J66">
        <v>6</v>
      </c>
      <c r="K66" s="14">
        <f t="shared" si="0"/>
        <v>0.002777777777777768</v>
      </c>
    </row>
    <row r="67" spans="1:11" ht="15.75">
      <c r="A67" s="63">
        <v>0.6027777777777777</v>
      </c>
      <c r="B67">
        <v>65</v>
      </c>
      <c r="C67">
        <v>894</v>
      </c>
      <c r="D67">
        <v>49</v>
      </c>
      <c r="E67">
        <v>2959</v>
      </c>
      <c r="F67">
        <v>51</v>
      </c>
      <c r="G67">
        <v>27</v>
      </c>
      <c r="H67">
        <v>494</v>
      </c>
      <c r="I67">
        <v>3</v>
      </c>
      <c r="J67">
        <v>17</v>
      </c>
      <c r="K67" s="14">
        <f t="shared" si="0"/>
        <v>0.005555555555555536</v>
      </c>
    </row>
    <row r="68" spans="1:11" ht="15.75">
      <c r="A68" s="63">
        <v>0.6069444444444444</v>
      </c>
      <c r="B68">
        <v>66</v>
      </c>
      <c r="C68">
        <v>1528</v>
      </c>
      <c r="D68">
        <v>226</v>
      </c>
      <c r="E68">
        <v>3234</v>
      </c>
      <c r="F68">
        <v>2771</v>
      </c>
      <c r="G68">
        <v>3357</v>
      </c>
      <c r="H68">
        <v>548</v>
      </c>
      <c r="I68">
        <v>6</v>
      </c>
      <c r="J68">
        <v>3</v>
      </c>
      <c r="K68" s="14">
        <f aca="true" t="shared" si="1" ref="K68:K131">A68-A67</f>
        <v>0.004166666666666652</v>
      </c>
    </row>
    <row r="69" spans="1:11" ht="15.75">
      <c r="A69" s="63">
        <v>0.6104166666666667</v>
      </c>
      <c r="B69">
        <v>67</v>
      </c>
      <c r="C69">
        <v>2851</v>
      </c>
      <c r="D69">
        <v>2673</v>
      </c>
      <c r="E69">
        <v>903</v>
      </c>
      <c r="F69">
        <v>308</v>
      </c>
      <c r="G69">
        <v>2834</v>
      </c>
      <c r="H69">
        <v>141</v>
      </c>
      <c r="I69">
        <v>1</v>
      </c>
      <c r="J69">
        <v>7</v>
      </c>
      <c r="K69" s="14">
        <f t="shared" si="1"/>
        <v>0.003472222222222321</v>
      </c>
    </row>
    <row r="70" spans="1:11" ht="15.75">
      <c r="A70" s="63">
        <v>0.6166666666666667</v>
      </c>
      <c r="B70">
        <v>68</v>
      </c>
      <c r="C70">
        <v>2075</v>
      </c>
      <c r="D70">
        <v>1711</v>
      </c>
      <c r="E70">
        <v>2145</v>
      </c>
      <c r="F70">
        <v>288</v>
      </c>
      <c r="G70">
        <v>2246</v>
      </c>
      <c r="H70">
        <v>2337</v>
      </c>
      <c r="I70">
        <v>1</v>
      </c>
      <c r="J70">
        <v>1</v>
      </c>
      <c r="K70" s="14">
        <f t="shared" si="1"/>
        <v>0.006249999999999978</v>
      </c>
    </row>
    <row r="71" spans="1:11" ht="15.75">
      <c r="A71" s="63">
        <v>0.6201388888888889</v>
      </c>
      <c r="B71">
        <v>69</v>
      </c>
      <c r="C71">
        <v>2832</v>
      </c>
      <c r="D71">
        <v>2612</v>
      </c>
      <c r="E71">
        <v>862</v>
      </c>
      <c r="F71">
        <v>1243</v>
      </c>
      <c r="G71">
        <v>1918</v>
      </c>
      <c r="H71">
        <v>123</v>
      </c>
      <c r="I71">
        <v>8</v>
      </c>
      <c r="J71">
        <v>13</v>
      </c>
      <c r="K71" s="14">
        <f t="shared" si="1"/>
        <v>0.00347222222222221</v>
      </c>
    </row>
    <row r="72" spans="1:11" ht="15.75">
      <c r="A72" s="63">
        <v>0.6243055555555556</v>
      </c>
      <c r="B72">
        <v>70</v>
      </c>
      <c r="C72">
        <v>703</v>
      </c>
      <c r="D72">
        <v>217</v>
      </c>
      <c r="E72">
        <v>1188</v>
      </c>
      <c r="F72">
        <v>3401</v>
      </c>
      <c r="G72">
        <v>51</v>
      </c>
      <c r="H72">
        <v>469</v>
      </c>
      <c r="I72">
        <v>11</v>
      </c>
      <c r="J72">
        <v>7</v>
      </c>
      <c r="K72" s="14">
        <f t="shared" si="1"/>
        <v>0.004166666666666652</v>
      </c>
    </row>
    <row r="73" spans="1:11" ht="15.75">
      <c r="A73" s="63">
        <v>0.6277777777777778</v>
      </c>
      <c r="B73">
        <v>71</v>
      </c>
      <c r="C73">
        <v>66</v>
      </c>
      <c r="D73">
        <v>2474</v>
      </c>
      <c r="E73">
        <v>1</v>
      </c>
      <c r="F73">
        <v>245</v>
      </c>
      <c r="G73">
        <v>910</v>
      </c>
      <c r="H73">
        <v>894</v>
      </c>
      <c r="I73">
        <v>9</v>
      </c>
      <c r="J73">
        <v>9</v>
      </c>
      <c r="K73" s="14">
        <f t="shared" si="1"/>
        <v>0.00347222222222221</v>
      </c>
    </row>
    <row r="74" spans="1:11" ht="15.75">
      <c r="A74" s="63">
        <v>0.6340277777777777</v>
      </c>
      <c r="B74">
        <v>72</v>
      </c>
      <c r="C74">
        <v>3322</v>
      </c>
      <c r="D74">
        <v>67</v>
      </c>
      <c r="E74">
        <v>2959</v>
      </c>
      <c r="F74">
        <v>2960</v>
      </c>
      <c r="G74">
        <v>85</v>
      </c>
      <c r="H74">
        <v>201</v>
      </c>
      <c r="I74">
        <v>9</v>
      </c>
      <c r="J74">
        <v>8</v>
      </c>
      <c r="K74" s="14">
        <f t="shared" si="1"/>
        <v>0.006249999999999978</v>
      </c>
    </row>
    <row r="75" spans="1:11" ht="15.75">
      <c r="A75" s="63">
        <v>0.6375</v>
      </c>
      <c r="B75">
        <v>73</v>
      </c>
      <c r="C75">
        <v>33</v>
      </c>
      <c r="D75">
        <v>27</v>
      </c>
      <c r="E75">
        <v>70</v>
      </c>
      <c r="F75">
        <v>397</v>
      </c>
      <c r="G75">
        <v>2619</v>
      </c>
      <c r="H75">
        <v>3398</v>
      </c>
      <c r="I75">
        <v>20</v>
      </c>
      <c r="J75">
        <v>10</v>
      </c>
      <c r="K75" s="14">
        <f t="shared" si="1"/>
        <v>0.00347222222222221</v>
      </c>
    </row>
    <row r="76" spans="1:11" ht="15.75">
      <c r="A76" s="63">
        <v>0.6409722222222222</v>
      </c>
      <c r="B76">
        <v>74</v>
      </c>
      <c r="C76">
        <v>815</v>
      </c>
      <c r="D76">
        <v>247</v>
      </c>
      <c r="E76">
        <v>3175</v>
      </c>
      <c r="F76">
        <v>830</v>
      </c>
      <c r="G76">
        <v>1250</v>
      </c>
      <c r="H76">
        <v>1023</v>
      </c>
      <c r="I76">
        <v>3</v>
      </c>
      <c r="J76">
        <v>10</v>
      </c>
      <c r="K76" s="14">
        <f t="shared" si="1"/>
        <v>0.00347222222222221</v>
      </c>
    </row>
    <row r="77" spans="1:11" ht="15.75">
      <c r="A77" s="63">
        <v>0.6458333333333334</v>
      </c>
      <c r="B77">
        <v>75</v>
      </c>
      <c r="C77">
        <v>2048</v>
      </c>
      <c r="D77">
        <v>1718</v>
      </c>
      <c r="E77">
        <v>494</v>
      </c>
      <c r="F77">
        <v>2054</v>
      </c>
      <c r="G77">
        <v>503</v>
      </c>
      <c r="H77">
        <v>2000</v>
      </c>
      <c r="I77">
        <v>7</v>
      </c>
      <c r="J77">
        <v>2</v>
      </c>
      <c r="K77" s="14">
        <f t="shared" si="1"/>
        <v>0.004861111111111205</v>
      </c>
    </row>
    <row r="78" spans="1:11" ht="15.75">
      <c r="A78" s="63">
        <v>0.6506944444444445</v>
      </c>
      <c r="B78">
        <v>76</v>
      </c>
      <c r="C78">
        <v>3302</v>
      </c>
      <c r="D78">
        <v>3115</v>
      </c>
      <c r="E78">
        <v>2137</v>
      </c>
      <c r="F78">
        <v>573</v>
      </c>
      <c r="G78">
        <v>49</v>
      </c>
      <c r="H78">
        <v>217</v>
      </c>
      <c r="I78">
        <v>8</v>
      </c>
      <c r="J78">
        <v>10</v>
      </c>
      <c r="K78" s="14">
        <f t="shared" si="1"/>
        <v>0.004861111111111094</v>
      </c>
    </row>
    <row r="79" spans="1:11" ht="15.75">
      <c r="A79" s="63">
        <v>0.65625</v>
      </c>
      <c r="B79">
        <v>77</v>
      </c>
      <c r="C79">
        <v>1711</v>
      </c>
      <c r="D79">
        <v>469</v>
      </c>
      <c r="E79">
        <v>1528</v>
      </c>
      <c r="F79">
        <v>2851</v>
      </c>
      <c r="G79">
        <v>66</v>
      </c>
      <c r="H79">
        <v>862</v>
      </c>
      <c r="I79">
        <v>6</v>
      </c>
      <c r="J79">
        <v>5</v>
      </c>
      <c r="K79" s="14">
        <f t="shared" si="1"/>
        <v>0.005555555555555536</v>
      </c>
    </row>
    <row r="80" spans="1:11" ht="15.75">
      <c r="A80" s="63">
        <v>0.6604166666666667</v>
      </c>
      <c r="B80">
        <v>78</v>
      </c>
      <c r="C80">
        <v>123</v>
      </c>
      <c r="D80">
        <v>894</v>
      </c>
      <c r="E80">
        <v>2960</v>
      </c>
      <c r="F80">
        <v>3401</v>
      </c>
      <c r="G80">
        <v>2834</v>
      </c>
      <c r="H80">
        <v>3398</v>
      </c>
      <c r="I80">
        <v>12</v>
      </c>
      <c r="J80">
        <v>7</v>
      </c>
      <c r="K80" s="14">
        <f t="shared" si="1"/>
        <v>0.004166666666666652</v>
      </c>
    </row>
    <row r="81" spans="1:11" ht="15.75">
      <c r="A81" s="63">
        <v>0.6645833333333333</v>
      </c>
      <c r="B81">
        <v>79</v>
      </c>
      <c r="C81">
        <v>51</v>
      </c>
      <c r="D81">
        <v>201</v>
      </c>
      <c r="E81">
        <v>1</v>
      </c>
      <c r="F81">
        <v>247</v>
      </c>
      <c r="G81">
        <v>33</v>
      </c>
      <c r="H81">
        <v>1918</v>
      </c>
      <c r="I81">
        <v>8</v>
      </c>
      <c r="J81">
        <v>19</v>
      </c>
      <c r="K81" s="14">
        <f t="shared" si="1"/>
        <v>0.004166666666666652</v>
      </c>
    </row>
    <row r="82" spans="1:11" ht="15.75">
      <c r="A82" s="63">
        <v>0.6722222222222222</v>
      </c>
      <c r="B82">
        <v>80</v>
      </c>
      <c r="C82">
        <v>494</v>
      </c>
      <c r="D82">
        <v>397</v>
      </c>
      <c r="E82">
        <v>548</v>
      </c>
      <c r="F82">
        <v>2959</v>
      </c>
      <c r="G82">
        <v>2337</v>
      </c>
      <c r="H82">
        <v>1250</v>
      </c>
      <c r="I82">
        <v>11</v>
      </c>
      <c r="J82">
        <v>13</v>
      </c>
      <c r="K82" s="14">
        <f t="shared" si="1"/>
        <v>0.007638888888888862</v>
      </c>
    </row>
    <row r="83" spans="1:11" ht="15.75">
      <c r="A83" s="63">
        <v>0.6791666666666667</v>
      </c>
      <c r="B83">
        <v>81</v>
      </c>
      <c r="C83">
        <v>3302</v>
      </c>
      <c r="D83">
        <v>503</v>
      </c>
      <c r="E83">
        <v>1023</v>
      </c>
      <c r="F83">
        <v>2474</v>
      </c>
      <c r="G83">
        <v>3357</v>
      </c>
      <c r="H83">
        <v>67</v>
      </c>
      <c r="I83">
        <v>12</v>
      </c>
      <c r="J83">
        <v>17</v>
      </c>
      <c r="K83" s="14">
        <f t="shared" si="1"/>
        <v>0.006944444444444531</v>
      </c>
    </row>
    <row r="84" spans="1:11" ht="15.75">
      <c r="A84" s="63">
        <v>0.6833333333333332</v>
      </c>
      <c r="B84">
        <v>82</v>
      </c>
      <c r="C84">
        <v>2000</v>
      </c>
      <c r="D84">
        <v>2246</v>
      </c>
      <c r="E84">
        <v>49</v>
      </c>
      <c r="F84">
        <v>1188</v>
      </c>
      <c r="G84">
        <v>2054</v>
      </c>
      <c r="H84">
        <v>910</v>
      </c>
      <c r="I84">
        <v>3</v>
      </c>
      <c r="J84">
        <v>7</v>
      </c>
      <c r="K84" s="14">
        <f t="shared" si="1"/>
        <v>0.004166666666666541</v>
      </c>
    </row>
    <row r="85" spans="1:11" ht="15.75">
      <c r="A85" s="63">
        <v>0.688888888888889</v>
      </c>
      <c r="B85">
        <v>83</v>
      </c>
      <c r="C85">
        <v>27</v>
      </c>
      <c r="D85">
        <v>2673</v>
      </c>
      <c r="E85">
        <v>141</v>
      </c>
      <c r="F85">
        <v>85</v>
      </c>
      <c r="G85">
        <v>245</v>
      </c>
      <c r="H85">
        <v>226</v>
      </c>
      <c r="I85">
        <v>2</v>
      </c>
      <c r="J85">
        <v>6</v>
      </c>
      <c r="K85" s="14">
        <f t="shared" si="1"/>
        <v>0.005555555555555758</v>
      </c>
    </row>
    <row r="86" spans="1:11" ht="15.75">
      <c r="A86" s="63">
        <v>0.6930555555555555</v>
      </c>
      <c r="B86">
        <v>84</v>
      </c>
      <c r="C86">
        <v>830</v>
      </c>
      <c r="D86">
        <v>1243</v>
      </c>
      <c r="E86">
        <v>2619</v>
      </c>
      <c r="F86">
        <v>2075</v>
      </c>
      <c r="G86">
        <v>3234</v>
      </c>
      <c r="H86">
        <v>3322</v>
      </c>
      <c r="I86">
        <v>10</v>
      </c>
      <c r="J86">
        <v>5</v>
      </c>
      <c r="K86" s="14">
        <f t="shared" si="1"/>
        <v>0.004166666666666541</v>
      </c>
    </row>
    <row r="87" spans="1:11" ht="15.75">
      <c r="A87" s="63">
        <v>0.6979166666666666</v>
      </c>
      <c r="B87">
        <v>85</v>
      </c>
      <c r="C87">
        <v>903</v>
      </c>
      <c r="D87">
        <v>1718</v>
      </c>
      <c r="E87">
        <v>703</v>
      </c>
      <c r="F87">
        <v>573</v>
      </c>
      <c r="G87">
        <v>70</v>
      </c>
      <c r="H87">
        <v>2832</v>
      </c>
      <c r="I87">
        <v>12</v>
      </c>
      <c r="J87">
        <v>14</v>
      </c>
      <c r="K87" s="14">
        <f t="shared" si="1"/>
        <v>0.004861111111111094</v>
      </c>
    </row>
    <row r="88" spans="1:11" ht="15.75">
      <c r="A88" s="63">
        <v>0.7020833333333334</v>
      </c>
      <c r="B88">
        <v>86</v>
      </c>
      <c r="C88">
        <v>2137</v>
      </c>
      <c r="D88">
        <v>308</v>
      </c>
      <c r="E88">
        <v>815</v>
      </c>
      <c r="F88">
        <v>2145</v>
      </c>
      <c r="G88">
        <v>3115</v>
      </c>
      <c r="H88">
        <v>3175</v>
      </c>
      <c r="I88">
        <v>4</v>
      </c>
      <c r="J88">
        <v>6</v>
      </c>
      <c r="K88" s="14">
        <f t="shared" si="1"/>
        <v>0.004166666666666763</v>
      </c>
    </row>
    <row r="89" spans="1:11" ht="15.75">
      <c r="A89" s="63">
        <v>0.70625</v>
      </c>
      <c r="B89">
        <v>87</v>
      </c>
      <c r="C89">
        <v>288</v>
      </c>
      <c r="D89">
        <v>2771</v>
      </c>
      <c r="E89">
        <v>1023</v>
      </c>
      <c r="F89">
        <v>2048</v>
      </c>
      <c r="G89">
        <v>2612</v>
      </c>
      <c r="H89">
        <v>51</v>
      </c>
      <c r="I89">
        <v>9</v>
      </c>
      <c r="J89">
        <v>8</v>
      </c>
      <c r="K89" s="14">
        <f t="shared" si="1"/>
        <v>0.004166666666666652</v>
      </c>
    </row>
    <row r="90" spans="1:11" ht="15.75">
      <c r="A90" s="63">
        <v>0.7118055555555555</v>
      </c>
      <c r="B90">
        <v>88</v>
      </c>
      <c r="C90">
        <v>910</v>
      </c>
      <c r="D90">
        <v>2337</v>
      </c>
      <c r="E90">
        <v>49</v>
      </c>
      <c r="F90">
        <v>226</v>
      </c>
      <c r="G90">
        <v>1250</v>
      </c>
      <c r="H90">
        <v>2673</v>
      </c>
      <c r="I90">
        <v>19</v>
      </c>
      <c r="J90">
        <v>5</v>
      </c>
      <c r="K90" s="14">
        <f t="shared" si="1"/>
        <v>0.005555555555555425</v>
      </c>
    </row>
    <row r="91" spans="1:11" ht="15.75">
      <c r="A91" s="63">
        <v>0.71875</v>
      </c>
      <c r="B91">
        <v>89</v>
      </c>
      <c r="C91">
        <v>85</v>
      </c>
      <c r="D91">
        <v>503</v>
      </c>
      <c r="E91">
        <v>2834</v>
      </c>
      <c r="F91">
        <v>3234</v>
      </c>
      <c r="G91">
        <v>2000</v>
      </c>
      <c r="H91">
        <v>1</v>
      </c>
      <c r="I91">
        <v>7</v>
      </c>
      <c r="J91">
        <v>8</v>
      </c>
      <c r="K91" s="14">
        <f t="shared" si="1"/>
        <v>0.006944444444444531</v>
      </c>
    </row>
    <row r="92" spans="1:11" ht="15.75">
      <c r="A92" s="63">
        <v>0.7229166666666668</v>
      </c>
      <c r="B92">
        <v>90</v>
      </c>
      <c r="C92">
        <v>217</v>
      </c>
      <c r="D92">
        <v>3398</v>
      </c>
      <c r="E92">
        <v>3322</v>
      </c>
      <c r="F92">
        <v>2474</v>
      </c>
      <c r="G92">
        <v>1188</v>
      </c>
      <c r="H92">
        <v>548</v>
      </c>
      <c r="I92">
        <v>12</v>
      </c>
      <c r="J92">
        <v>3</v>
      </c>
      <c r="K92" s="14">
        <f t="shared" si="1"/>
        <v>0.004166666666666763</v>
      </c>
    </row>
    <row r="93" spans="1:11" ht="15.75">
      <c r="A93" s="63">
        <v>0.7277777777777777</v>
      </c>
      <c r="B93">
        <v>91</v>
      </c>
      <c r="C93">
        <v>123</v>
      </c>
      <c r="D93">
        <v>862</v>
      </c>
      <c r="E93">
        <v>2246</v>
      </c>
      <c r="F93">
        <v>3175</v>
      </c>
      <c r="G93">
        <v>903</v>
      </c>
      <c r="H93">
        <v>66</v>
      </c>
      <c r="I93">
        <v>8</v>
      </c>
      <c r="J93">
        <v>5</v>
      </c>
      <c r="K93" s="14">
        <f t="shared" si="1"/>
        <v>0.004861111111110983</v>
      </c>
    </row>
    <row r="94" spans="1:11" ht="15.75">
      <c r="A94" s="63">
        <v>0.7319444444444444</v>
      </c>
      <c r="B94">
        <v>92</v>
      </c>
      <c r="C94">
        <v>2619</v>
      </c>
      <c r="D94">
        <v>2851</v>
      </c>
      <c r="E94">
        <v>308</v>
      </c>
      <c r="F94">
        <v>3302</v>
      </c>
      <c r="G94">
        <v>2054</v>
      </c>
      <c r="H94">
        <v>3401</v>
      </c>
      <c r="I94">
        <v>11</v>
      </c>
      <c r="J94">
        <v>7</v>
      </c>
      <c r="K94" s="14">
        <f t="shared" si="1"/>
        <v>0.004166666666666652</v>
      </c>
    </row>
    <row r="95" spans="1:11" ht="15.75">
      <c r="A95" s="63">
        <v>0.7368055555555556</v>
      </c>
      <c r="B95">
        <v>93</v>
      </c>
      <c r="C95">
        <v>2048</v>
      </c>
      <c r="D95">
        <v>2832</v>
      </c>
      <c r="E95">
        <v>894</v>
      </c>
      <c r="F95">
        <v>2075</v>
      </c>
      <c r="G95">
        <v>469</v>
      </c>
      <c r="H95">
        <v>247</v>
      </c>
      <c r="I95">
        <v>2</v>
      </c>
      <c r="J95">
        <v>22</v>
      </c>
      <c r="K95" s="14">
        <f t="shared" si="1"/>
        <v>0.004861111111111205</v>
      </c>
    </row>
    <row r="96" spans="1:11" ht="15.75">
      <c r="A96" s="63">
        <v>0.7451388888888889</v>
      </c>
      <c r="B96">
        <v>94</v>
      </c>
      <c r="C96">
        <v>1243</v>
      </c>
      <c r="D96">
        <v>2960</v>
      </c>
      <c r="E96">
        <v>33</v>
      </c>
      <c r="F96">
        <v>2137</v>
      </c>
      <c r="G96">
        <v>70</v>
      </c>
      <c r="H96">
        <v>288</v>
      </c>
      <c r="I96">
        <v>5</v>
      </c>
      <c r="J96">
        <v>7</v>
      </c>
      <c r="K96" s="14">
        <f t="shared" si="1"/>
        <v>0.008333333333333304</v>
      </c>
    </row>
    <row r="97" spans="1:11" ht="15.75">
      <c r="A97" s="63">
        <v>0.748611111111111</v>
      </c>
      <c r="B97">
        <v>95</v>
      </c>
      <c r="C97">
        <v>1528</v>
      </c>
      <c r="D97">
        <v>201</v>
      </c>
      <c r="E97">
        <v>703</v>
      </c>
      <c r="F97">
        <v>245</v>
      </c>
      <c r="G97">
        <v>830</v>
      </c>
      <c r="H97">
        <v>2145</v>
      </c>
      <c r="I97">
        <v>12</v>
      </c>
      <c r="J97">
        <v>4</v>
      </c>
      <c r="K97" s="14">
        <f t="shared" si="1"/>
        <v>0.003472222222222099</v>
      </c>
    </row>
    <row r="98" spans="1:11" ht="15.75">
      <c r="A98" s="63">
        <v>0.7527777777777778</v>
      </c>
      <c r="B98">
        <v>96</v>
      </c>
      <c r="C98">
        <v>2959</v>
      </c>
      <c r="D98">
        <v>27</v>
      </c>
      <c r="E98">
        <v>397</v>
      </c>
      <c r="F98">
        <v>1918</v>
      </c>
      <c r="G98">
        <v>3115</v>
      </c>
      <c r="H98">
        <v>2771</v>
      </c>
      <c r="I98">
        <v>11</v>
      </c>
      <c r="J98">
        <v>15</v>
      </c>
      <c r="K98" s="14">
        <f t="shared" si="1"/>
        <v>0.004166666666666763</v>
      </c>
    </row>
    <row r="99" spans="1:11" ht="15.75">
      <c r="A99" s="63">
        <v>0.7569444444444445</v>
      </c>
      <c r="B99">
        <v>97</v>
      </c>
      <c r="C99">
        <v>141</v>
      </c>
      <c r="D99">
        <v>2612</v>
      </c>
      <c r="E99">
        <v>1718</v>
      </c>
      <c r="F99">
        <v>1711</v>
      </c>
      <c r="G99">
        <v>67</v>
      </c>
      <c r="H99">
        <v>815</v>
      </c>
      <c r="I99">
        <v>15</v>
      </c>
      <c r="J99">
        <v>11</v>
      </c>
      <c r="K99" s="14">
        <f t="shared" si="1"/>
        <v>0.004166666666666763</v>
      </c>
    </row>
    <row r="100" spans="1:11" ht="15.75">
      <c r="A100" s="63">
        <v>0.7618055555555556</v>
      </c>
      <c r="B100">
        <v>98</v>
      </c>
      <c r="C100">
        <v>573</v>
      </c>
      <c r="D100">
        <v>494</v>
      </c>
      <c r="E100">
        <v>3398</v>
      </c>
      <c r="F100">
        <v>3357</v>
      </c>
      <c r="G100">
        <v>469</v>
      </c>
      <c r="H100">
        <v>66</v>
      </c>
      <c r="I100">
        <v>5</v>
      </c>
      <c r="J100">
        <v>19</v>
      </c>
      <c r="K100" s="14">
        <f t="shared" si="1"/>
        <v>0.004861111111111094</v>
      </c>
    </row>
    <row r="101" spans="1:12" ht="15.75">
      <c r="A101" s="63">
        <v>0.7659722222222222</v>
      </c>
      <c r="B101">
        <v>99</v>
      </c>
      <c r="C101">
        <v>2054</v>
      </c>
      <c r="D101">
        <v>2851</v>
      </c>
      <c r="E101">
        <v>70</v>
      </c>
      <c r="F101">
        <v>2075</v>
      </c>
      <c r="G101">
        <v>1023</v>
      </c>
      <c r="H101">
        <v>548</v>
      </c>
      <c r="I101">
        <v>7</v>
      </c>
      <c r="J101">
        <v>2</v>
      </c>
      <c r="K101" s="14">
        <f t="shared" si="1"/>
        <v>0.004166666666666541</v>
      </c>
      <c r="L101" s="14">
        <f>(SUM(K63:K101))/(101-63)</f>
        <v>0.004788011695906431</v>
      </c>
    </row>
    <row r="102" spans="1:12" ht="15.75">
      <c r="A102" s="63">
        <v>0.3729166666666666</v>
      </c>
      <c r="B102">
        <v>100</v>
      </c>
      <c r="C102">
        <v>703</v>
      </c>
      <c r="D102">
        <v>894</v>
      </c>
      <c r="E102">
        <v>3234</v>
      </c>
      <c r="F102">
        <v>308</v>
      </c>
      <c r="G102">
        <v>288</v>
      </c>
      <c r="H102">
        <v>3322</v>
      </c>
      <c r="I102">
        <v>4</v>
      </c>
      <c r="J102">
        <v>7</v>
      </c>
      <c r="L102" t="s">
        <v>87</v>
      </c>
    </row>
    <row r="103" spans="1:11" ht="15.75">
      <c r="A103" s="63">
        <v>0.37777777777777777</v>
      </c>
      <c r="B103">
        <v>101</v>
      </c>
      <c r="C103">
        <v>2832</v>
      </c>
      <c r="D103">
        <v>1243</v>
      </c>
      <c r="E103">
        <v>2337</v>
      </c>
      <c r="F103">
        <v>2834</v>
      </c>
      <c r="G103">
        <v>1</v>
      </c>
      <c r="H103">
        <v>49</v>
      </c>
      <c r="I103">
        <v>6</v>
      </c>
      <c r="J103">
        <v>11</v>
      </c>
      <c r="K103" s="14">
        <f t="shared" si="1"/>
        <v>0.004861111111111149</v>
      </c>
    </row>
    <row r="104" spans="1:11" ht="15.75">
      <c r="A104" s="63">
        <v>0.3847222222222222</v>
      </c>
      <c r="B104">
        <v>102</v>
      </c>
      <c r="C104">
        <v>2474</v>
      </c>
      <c r="D104">
        <v>910</v>
      </c>
      <c r="E104">
        <v>217</v>
      </c>
      <c r="F104">
        <v>862</v>
      </c>
      <c r="G104">
        <v>27</v>
      </c>
      <c r="H104">
        <v>815</v>
      </c>
      <c r="I104">
        <v>18</v>
      </c>
      <c r="J104">
        <v>1</v>
      </c>
      <c r="K104" s="14">
        <f t="shared" si="1"/>
        <v>0.00694444444444442</v>
      </c>
    </row>
    <row r="105" spans="1:11" ht="15.75">
      <c r="A105" s="63">
        <v>0.38819444444444445</v>
      </c>
      <c r="B105">
        <v>103</v>
      </c>
      <c r="C105">
        <v>1528</v>
      </c>
      <c r="D105">
        <v>3401</v>
      </c>
      <c r="E105">
        <v>33</v>
      </c>
      <c r="F105">
        <v>2612</v>
      </c>
      <c r="G105">
        <v>1250</v>
      </c>
      <c r="H105">
        <v>85</v>
      </c>
      <c r="I105">
        <v>14</v>
      </c>
      <c r="J105">
        <v>11</v>
      </c>
      <c r="K105" s="14">
        <f t="shared" si="1"/>
        <v>0.0034722222222222654</v>
      </c>
    </row>
    <row r="106" spans="1:11" ht="15.75">
      <c r="A106" s="63">
        <v>0.3923611111111111</v>
      </c>
      <c r="B106">
        <v>104</v>
      </c>
      <c r="C106">
        <v>2619</v>
      </c>
      <c r="D106">
        <v>1918</v>
      </c>
      <c r="E106">
        <v>2960</v>
      </c>
      <c r="F106">
        <v>3357</v>
      </c>
      <c r="G106">
        <v>1711</v>
      </c>
      <c r="H106">
        <v>503</v>
      </c>
      <c r="I106">
        <v>11</v>
      </c>
      <c r="J106">
        <v>9</v>
      </c>
      <c r="K106" s="14">
        <f t="shared" si="1"/>
        <v>0.004166666666666652</v>
      </c>
    </row>
    <row r="107" spans="1:11" ht="15.75">
      <c r="A107" s="63">
        <v>0.3972222222222222</v>
      </c>
      <c r="B107">
        <v>105</v>
      </c>
      <c r="C107">
        <v>245</v>
      </c>
      <c r="D107">
        <v>201</v>
      </c>
      <c r="E107">
        <v>2246</v>
      </c>
      <c r="F107">
        <v>397</v>
      </c>
      <c r="G107">
        <v>1718</v>
      </c>
      <c r="H107">
        <v>226</v>
      </c>
      <c r="I107">
        <v>12</v>
      </c>
      <c r="J107">
        <v>10</v>
      </c>
      <c r="K107" s="14">
        <f t="shared" si="1"/>
        <v>0.004861111111111094</v>
      </c>
    </row>
    <row r="108" spans="1:11" ht="15.75">
      <c r="A108" s="63">
        <v>0.40277777777777773</v>
      </c>
      <c r="B108">
        <v>106</v>
      </c>
      <c r="C108">
        <v>3175</v>
      </c>
      <c r="D108">
        <v>573</v>
      </c>
      <c r="E108">
        <v>51</v>
      </c>
      <c r="F108">
        <v>2048</v>
      </c>
      <c r="G108">
        <v>3302</v>
      </c>
      <c r="H108">
        <v>141</v>
      </c>
      <c r="I108">
        <v>10</v>
      </c>
      <c r="J108">
        <v>5</v>
      </c>
      <c r="K108" s="14">
        <f t="shared" si="1"/>
        <v>0.005555555555555536</v>
      </c>
    </row>
    <row r="109" spans="1:11" ht="15.75">
      <c r="A109" s="63">
        <v>0.4069444444444445</v>
      </c>
      <c r="B109">
        <v>107</v>
      </c>
      <c r="C109">
        <v>123</v>
      </c>
      <c r="D109">
        <v>903</v>
      </c>
      <c r="E109">
        <v>830</v>
      </c>
      <c r="F109">
        <v>3115</v>
      </c>
      <c r="G109">
        <v>2000</v>
      </c>
      <c r="H109">
        <v>2959</v>
      </c>
      <c r="I109">
        <v>9</v>
      </c>
      <c r="J109">
        <v>8</v>
      </c>
      <c r="K109" s="14">
        <f t="shared" si="1"/>
        <v>0.004166666666666763</v>
      </c>
    </row>
    <row r="110" spans="1:11" ht="15.75">
      <c r="A110" s="63">
        <v>0.41180555555555554</v>
      </c>
      <c r="B110">
        <v>108</v>
      </c>
      <c r="C110">
        <v>2145</v>
      </c>
      <c r="D110">
        <v>67</v>
      </c>
      <c r="E110">
        <v>1188</v>
      </c>
      <c r="F110">
        <v>2673</v>
      </c>
      <c r="G110">
        <v>494</v>
      </c>
      <c r="H110">
        <v>247</v>
      </c>
      <c r="I110">
        <v>12</v>
      </c>
      <c r="J110">
        <v>2</v>
      </c>
      <c r="K110" s="14">
        <f t="shared" si="1"/>
        <v>0.004861111111111038</v>
      </c>
    </row>
    <row r="111" spans="1:11" ht="15.75">
      <c r="A111" s="63">
        <v>0.4152777777777778</v>
      </c>
      <c r="B111">
        <v>109</v>
      </c>
      <c r="C111">
        <v>2137</v>
      </c>
      <c r="D111">
        <v>2851</v>
      </c>
      <c r="E111">
        <v>49</v>
      </c>
      <c r="F111">
        <v>2771</v>
      </c>
      <c r="G111">
        <v>2337</v>
      </c>
      <c r="H111">
        <v>703</v>
      </c>
      <c r="I111">
        <v>8</v>
      </c>
      <c r="J111">
        <v>16</v>
      </c>
      <c r="K111" s="14">
        <f t="shared" si="1"/>
        <v>0.0034722222222222654</v>
      </c>
    </row>
    <row r="112" spans="1:11" ht="15.75">
      <c r="A112" s="63">
        <v>0.42083333333333334</v>
      </c>
      <c r="B112">
        <v>110</v>
      </c>
      <c r="C112">
        <v>1250</v>
      </c>
      <c r="D112">
        <v>2834</v>
      </c>
      <c r="E112">
        <v>245</v>
      </c>
      <c r="F112">
        <v>288</v>
      </c>
      <c r="G112">
        <v>862</v>
      </c>
      <c r="H112">
        <v>2619</v>
      </c>
      <c r="I112">
        <v>5</v>
      </c>
      <c r="J112">
        <v>7</v>
      </c>
      <c r="K112" s="14">
        <f t="shared" si="1"/>
        <v>0.005555555555555536</v>
      </c>
    </row>
    <row r="113" spans="1:11" ht="15.75">
      <c r="A113" s="63">
        <v>0.425</v>
      </c>
      <c r="B113">
        <v>111</v>
      </c>
      <c r="C113">
        <v>573</v>
      </c>
      <c r="D113">
        <v>2075</v>
      </c>
      <c r="E113">
        <v>33</v>
      </c>
      <c r="F113">
        <v>226</v>
      </c>
      <c r="G113">
        <v>3401</v>
      </c>
      <c r="H113">
        <v>503</v>
      </c>
      <c r="I113">
        <v>13</v>
      </c>
      <c r="J113">
        <v>8</v>
      </c>
      <c r="K113" s="14">
        <f t="shared" si="1"/>
        <v>0.004166666666666652</v>
      </c>
    </row>
    <row r="114" spans="1:11" ht="15.75">
      <c r="A114" s="63">
        <v>0.4291666666666667</v>
      </c>
      <c r="B114">
        <v>112</v>
      </c>
      <c r="C114">
        <v>1918</v>
      </c>
      <c r="D114">
        <v>201</v>
      </c>
      <c r="E114">
        <v>3357</v>
      </c>
      <c r="F114">
        <v>217</v>
      </c>
      <c r="G114">
        <v>308</v>
      </c>
      <c r="H114">
        <v>85</v>
      </c>
      <c r="I114">
        <v>13</v>
      </c>
      <c r="J114">
        <v>7</v>
      </c>
      <c r="K114" s="14">
        <f t="shared" si="1"/>
        <v>0.004166666666666707</v>
      </c>
    </row>
    <row r="115" spans="1:11" ht="15.75">
      <c r="A115" s="63">
        <v>0.43333333333333335</v>
      </c>
      <c r="B115">
        <v>113</v>
      </c>
      <c r="C115">
        <v>3322</v>
      </c>
      <c r="D115">
        <v>2000</v>
      </c>
      <c r="E115">
        <v>397</v>
      </c>
      <c r="F115">
        <v>1528</v>
      </c>
      <c r="G115">
        <v>141</v>
      </c>
      <c r="H115">
        <v>2832</v>
      </c>
      <c r="I115">
        <v>8</v>
      </c>
      <c r="J115">
        <v>3</v>
      </c>
      <c r="K115" s="14">
        <f t="shared" si="1"/>
        <v>0.004166666666666652</v>
      </c>
    </row>
    <row r="116" spans="1:11" ht="15.75">
      <c r="A116" s="63">
        <v>0.4388888888888889</v>
      </c>
      <c r="B116">
        <v>114</v>
      </c>
      <c r="C116">
        <v>469</v>
      </c>
      <c r="D116">
        <v>2137</v>
      </c>
      <c r="E116">
        <v>27</v>
      </c>
      <c r="F116">
        <v>1023</v>
      </c>
      <c r="G116">
        <v>2673</v>
      </c>
      <c r="H116">
        <v>123</v>
      </c>
      <c r="I116">
        <v>13</v>
      </c>
      <c r="J116">
        <v>4</v>
      </c>
      <c r="K116" s="14">
        <f t="shared" si="1"/>
        <v>0.005555555555555536</v>
      </c>
    </row>
    <row r="117" spans="1:11" ht="15.75">
      <c r="A117" s="63">
        <v>0.44305555555555554</v>
      </c>
      <c r="B117">
        <v>115</v>
      </c>
      <c r="C117">
        <v>3398</v>
      </c>
      <c r="D117">
        <v>247</v>
      </c>
      <c r="E117">
        <v>1718</v>
      </c>
      <c r="F117">
        <v>910</v>
      </c>
      <c r="G117">
        <v>51</v>
      </c>
      <c r="H117">
        <v>1243</v>
      </c>
      <c r="I117">
        <v>10</v>
      </c>
      <c r="J117">
        <v>9</v>
      </c>
      <c r="K117" s="14">
        <f t="shared" si="1"/>
        <v>0.004166666666666652</v>
      </c>
    </row>
    <row r="118" spans="1:11" ht="15.75">
      <c r="A118" s="63">
        <v>0.4472222222222222</v>
      </c>
      <c r="B118">
        <v>116</v>
      </c>
      <c r="C118">
        <v>2612</v>
      </c>
      <c r="D118">
        <v>2960</v>
      </c>
      <c r="E118">
        <v>3115</v>
      </c>
      <c r="F118">
        <v>2246</v>
      </c>
      <c r="G118">
        <v>2474</v>
      </c>
      <c r="H118">
        <v>3234</v>
      </c>
      <c r="I118">
        <v>10</v>
      </c>
      <c r="J118">
        <v>14</v>
      </c>
      <c r="K118" s="14">
        <f t="shared" si="1"/>
        <v>0.004166666666666652</v>
      </c>
    </row>
    <row r="119" spans="1:11" ht="15.75">
      <c r="A119" s="63">
        <v>0.45069444444444445</v>
      </c>
      <c r="B119">
        <v>117</v>
      </c>
      <c r="C119">
        <v>548</v>
      </c>
      <c r="D119">
        <v>67</v>
      </c>
      <c r="E119">
        <v>2054</v>
      </c>
      <c r="F119">
        <v>1</v>
      </c>
      <c r="G119">
        <v>3175</v>
      </c>
      <c r="H119">
        <v>894</v>
      </c>
      <c r="I119">
        <v>15</v>
      </c>
      <c r="J119">
        <v>5</v>
      </c>
      <c r="K119" s="14">
        <f t="shared" si="1"/>
        <v>0.0034722222222222654</v>
      </c>
    </row>
    <row r="120" spans="1:11" ht="15.75">
      <c r="A120" s="63">
        <v>0.45625</v>
      </c>
      <c r="B120">
        <v>118</v>
      </c>
      <c r="C120">
        <v>815</v>
      </c>
      <c r="D120">
        <v>1188</v>
      </c>
      <c r="E120">
        <v>494</v>
      </c>
      <c r="F120">
        <v>2771</v>
      </c>
      <c r="G120">
        <v>3302</v>
      </c>
      <c r="H120">
        <v>903</v>
      </c>
      <c r="I120">
        <v>7</v>
      </c>
      <c r="J120">
        <v>10</v>
      </c>
      <c r="K120" s="14">
        <f t="shared" si="1"/>
        <v>0.005555555555555536</v>
      </c>
    </row>
    <row r="121" spans="1:11" ht="15.75">
      <c r="A121" s="63">
        <v>0.4597222222222222</v>
      </c>
      <c r="B121">
        <v>119</v>
      </c>
      <c r="C121">
        <v>66</v>
      </c>
      <c r="D121">
        <v>1711</v>
      </c>
      <c r="E121">
        <v>2048</v>
      </c>
      <c r="F121">
        <v>830</v>
      </c>
      <c r="G121">
        <v>70</v>
      </c>
      <c r="H121">
        <v>2959</v>
      </c>
      <c r="I121">
        <v>10</v>
      </c>
      <c r="J121">
        <v>14</v>
      </c>
      <c r="K121" s="14">
        <f t="shared" si="1"/>
        <v>0.00347222222222221</v>
      </c>
    </row>
    <row r="122" spans="1:11" ht="15.75">
      <c r="A122" s="63">
        <v>0.46388888888888885</v>
      </c>
      <c r="B122">
        <v>120</v>
      </c>
      <c r="C122">
        <v>2145</v>
      </c>
      <c r="D122">
        <v>469</v>
      </c>
      <c r="E122">
        <v>49</v>
      </c>
      <c r="F122">
        <v>1023</v>
      </c>
      <c r="G122">
        <v>85</v>
      </c>
      <c r="H122">
        <v>2619</v>
      </c>
      <c r="I122">
        <v>6</v>
      </c>
      <c r="J122">
        <v>9</v>
      </c>
      <c r="K122" s="14">
        <f t="shared" si="1"/>
        <v>0.004166666666666652</v>
      </c>
    </row>
    <row r="123" spans="1:11" ht="15.75">
      <c r="A123" s="63">
        <v>0.4673611111111111</v>
      </c>
      <c r="B123">
        <v>121</v>
      </c>
      <c r="C123">
        <v>308</v>
      </c>
      <c r="D123">
        <v>3357</v>
      </c>
      <c r="E123">
        <v>862</v>
      </c>
      <c r="F123">
        <v>2075</v>
      </c>
      <c r="G123">
        <v>1718</v>
      </c>
      <c r="H123">
        <v>123</v>
      </c>
      <c r="I123">
        <v>9</v>
      </c>
      <c r="J123">
        <v>14</v>
      </c>
      <c r="K123" s="14">
        <f t="shared" si="1"/>
        <v>0.0034722222222222654</v>
      </c>
    </row>
    <row r="124" spans="1:11" ht="15.75">
      <c r="A124" s="63">
        <v>0.47152777777777777</v>
      </c>
      <c r="B124">
        <v>122</v>
      </c>
      <c r="C124">
        <v>2337</v>
      </c>
      <c r="D124">
        <v>245</v>
      </c>
      <c r="E124">
        <v>573</v>
      </c>
      <c r="F124">
        <v>247</v>
      </c>
      <c r="G124">
        <v>51</v>
      </c>
      <c r="H124">
        <v>3322</v>
      </c>
      <c r="I124">
        <v>10</v>
      </c>
      <c r="J124">
        <v>7</v>
      </c>
      <c r="K124" s="14">
        <f t="shared" si="1"/>
        <v>0.004166666666666652</v>
      </c>
    </row>
    <row r="125" spans="1:11" ht="15.75">
      <c r="A125" s="63">
        <v>0.4756944444444444</v>
      </c>
      <c r="B125">
        <v>123</v>
      </c>
      <c r="C125">
        <v>503</v>
      </c>
      <c r="D125">
        <v>288</v>
      </c>
      <c r="E125">
        <v>1243</v>
      </c>
      <c r="F125">
        <v>1188</v>
      </c>
      <c r="G125">
        <v>1528</v>
      </c>
      <c r="H125">
        <v>27</v>
      </c>
      <c r="I125">
        <v>8</v>
      </c>
      <c r="J125">
        <v>11</v>
      </c>
      <c r="K125" s="14">
        <f t="shared" si="1"/>
        <v>0.004166666666666652</v>
      </c>
    </row>
    <row r="126" spans="1:11" ht="15.75">
      <c r="A126" s="63">
        <v>0.48333333333333334</v>
      </c>
      <c r="B126">
        <v>124</v>
      </c>
      <c r="C126">
        <v>3234</v>
      </c>
      <c r="D126">
        <v>3302</v>
      </c>
      <c r="E126">
        <v>1711</v>
      </c>
      <c r="F126">
        <v>2959</v>
      </c>
      <c r="G126">
        <v>2137</v>
      </c>
      <c r="H126">
        <v>2048</v>
      </c>
      <c r="I126">
        <v>7</v>
      </c>
      <c r="J126">
        <v>2</v>
      </c>
      <c r="K126" s="14">
        <f t="shared" si="1"/>
        <v>0.007638888888888917</v>
      </c>
    </row>
    <row r="127" spans="1:11" ht="15.75">
      <c r="A127" s="63">
        <v>0.48680555555555555</v>
      </c>
      <c r="B127">
        <v>125</v>
      </c>
      <c r="C127">
        <v>3401</v>
      </c>
      <c r="D127">
        <v>2145</v>
      </c>
      <c r="E127">
        <v>910</v>
      </c>
      <c r="F127">
        <v>397</v>
      </c>
      <c r="G127">
        <v>903</v>
      </c>
      <c r="H127">
        <v>67</v>
      </c>
      <c r="I127">
        <v>11</v>
      </c>
      <c r="J127">
        <v>20</v>
      </c>
      <c r="K127" s="14">
        <f t="shared" si="1"/>
        <v>0.00347222222222221</v>
      </c>
    </row>
    <row r="128" spans="1:11" ht="15.75">
      <c r="A128" s="63">
        <v>0.4909722222222222</v>
      </c>
      <c r="B128">
        <v>126</v>
      </c>
      <c r="C128">
        <v>226</v>
      </c>
      <c r="D128">
        <v>2612</v>
      </c>
      <c r="E128">
        <v>1</v>
      </c>
      <c r="F128">
        <v>3175</v>
      </c>
      <c r="G128">
        <v>2851</v>
      </c>
      <c r="H128">
        <v>703</v>
      </c>
      <c r="I128">
        <v>12</v>
      </c>
      <c r="J128">
        <v>7</v>
      </c>
      <c r="K128" s="14">
        <f t="shared" si="1"/>
        <v>0.004166666666666652</v>
      </c>
    </row>
    <row r="129" spans="1:11" ht="15.75">
      <c r="A129" s="63">
        <v>0.4979166666666666</v>
      </c>
      <c r="B129">
        <v>127</v>
      </c>
      <c r="C129">
        <v>830</v>
      </c>
      <c r="D129">
        <v>2673</v>
      </c>
      <c r="E129">
        <v>2474</v>
      </c>
      <c r="F129">
        <v>494</v>
      </c>
      <c r="G129">
        <v>1918</v>
      </c>
      <c r="H129">
        <v>70</v>
      </c>
      <c r="I129">
        <v>8</v>
      </c>
      <c r="J129">
        <v>10</v>
      </c>
      <c r="K129" s="14">
        <f t="shared" si="1"/>
        <v>0.00694444444444442</v>
      </c>
    </row>
    <row r="130" spans="1:11" ht="15.75">
      <c r="A130" s="63">
        <v>0.5006944444444444</v>
      </c>
      <c r="B130">
        <v>128</v>
      </c>
      <c r="C130">
        <v>2834</v>
      </c>
      <c r="D130">
        <v>3115</v>
      </c>
      <c r="E130">
        <v>815</v>
      </c>
      <c r="F130">
        <v>548</v>
      </c>
      <c r="G130">
        <v>2960</v>
      </c>
      <c r="H130">
        <v>66</v>
      </c>
      <c r="I130">
        <v>7</v>
      </c>
      <c r="J130">
        <v>11</v>
      </c>
      <c r="K130" s="14">
        <f t="shared" si="1"/>
        <v>0.0027777777777778234</v>
      </c>
    </row>
    <row r="131" spans="1:11" ht="15.75">
      <c r="A131" s="63">
        <v>0.50625</v>
      </c>
      <c r="B131">
        <v>129</v>
      </c>
      <c r="C131">
        <v>141</v>
      </c>
      <c r="D131">
        <v>2771</v>
      </c>
      <c r="E131">
        <v>201</v>
      </c>
      <c r="F131">
        <v>2054</v>
      </c>
      <c r="G131">
        <v>3398</v>
      </c>
      <c r="H131">
        <v>1250</v>
      </c>
      <c r="I131">
        <v>8</v>
      </c>
      <c r="J131">
        <v>8</v>
      </c>
      <c r="K131" s="14">
        <f t="shared" si="1"/>
        <v>0.005555555555555536</v>
      </c>
    </row>
    <row r="132" spans="1:12" ht="15.75">
      <c r="A132" s="63">
        <v>0.5416666666666666</v>
      </c>
      <c r="B132">
        <v>130</v>
      </c>
      <c r="C132">
        <v>2000</v>
      </c>
      <c r="D132">
        <v>217</v>
      </c>
      <c r="E132">
        <v>2832</v>
      </c>
      <c r="F132">
        <v>33</v>
      </c>
      <c r="G132">
        <v>2246</v>
      </c>
      <c r="H132">
        <v>894</v>
      </c>
      <c r="I132">
        <v>9</v>
      </c>
      <c r="J132">
        <v>9</v>
      </c>
      <c r="K132" s="14">
        <f>A132-A131</f>
        <v>0.03541666666666665</v>
      </c>
      <c r="L132" s="14">
        <f>(SUM(K104:K132))/(32-3)</f>
        <v>0.005651340996168581</v>
      </c>
    </row>
    <row r="133" spans="7:12" ht="15.75">
      <c r="G133" t="s">
        <v>128</v>
      </c>
      <c r="I133">
        <f>SUM(I3:I132)</f>
        <v>1069</v>
      </c>
      <c r="J133">
        <f>SUM(J3:J132)</f>
        <v>1075</v>
      </c>
      <c r="L133" s="14">
        <f>(SUM(K3:K132))/(132-2-4)</f>
        <v>0.005208333333333333</v>
      </c>
    </row>
    <row r="134" spans="7:10" ht="15.75">
      <c r="G134" t="s">
        <v>129</v>
      </c>
      <c r="J134">
        <f>(I133+J133)/(132-2)/2</f>
        <v>8.246153846153845</v>
      </c>
    </row>
    <row r="135" spans="1:11" ht="15.75">
      <c r="A135" s="117" t="s">
        <v>3</v>
      </c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</row>
    <row r="136" spans="1:11" ht="31.5">
      <c r="A136" s="3" t="s">
        <v>4</v>
      </c>
      <c r="B136" s="3" t="s">
        <v>5</v>
      </c>
      <c r="C136" s="3" t="s">
        <v>6</v>
      </c>
      <c r="D136" s="3" t="s">
        <v>7</v>
      </c>
      <c r="E136" s="3" t="s">
        <v>8</v>
      </c>
      <c r="F136" s="3" t="s">
        <v>9</v>
      </c>
      <c r="G136" s="3" t="s">
        <v>10</v>
      </c>
      <c r="H136" s="3" t="s">
        <v>11</v>
      </c>
      <c r="I136" s="3" t="s">
        <v>12</v>
      </c>
      <c r="J136" s="3" t="s">
        <v>13</v>
      </c>
      <c r="K136" s="3" t="s">
        <v>14</v>
      </c>
    </row>
    <row r="137" spans="1:12" ht="15.75">
      <c r="A137" s="63">
        <v>0.5909722222222222</v>
      </c>
      <c r="B137" t="s">
        <v>135</v>
      </c>
      <c r="C137">
        <v>1</v>
      </c>
      <c r="D137">
        <v>1918</v>
      </c>
      <c r="E137">
        <v>2834</v>
      </c>
      <c r="F137">
        <v>469</v>
      </c>
      <c r="G137">
        <v>2619</v>
      </c>
      <c r="H137">
        <v>226</v>
      </c>
      <c r="I137">
        <v>2337</v>
      </c>
      <c r="J137">
        <v>14</v>
      </c>
      <c r="K137">
        <v>11</v>
      </c>
      <c r="L137">
        <f>SUM(J137:K137)</f>
        <v>25</v>
      </c>
    </row>
    <row r="138" spans="1:12" ht="15.75">
      <c r="A138" s="63">
        <v>0.5986111111111111</v>
      </c>
      <c r="B138" t="s">
        <v>136</v>
      </c>
      <c r="C138">
        <v>2</v>
      </c>
      <c r="D138">
        <v>573</v>
      </c>
      <c r="E138">
        <v>1023</v>
      </c>
      <c r="F138">
        <v>51</v>
      </c>
      <c r="G138">
        <v>2137</v>
      </c>
      <c r="H138">
        <v>70</v>
      </c>
      <c r="I138">
        <v>910</v>
      </c>
      <c r="J138">
        <v>8</v>
      </c>
      <c r="K138">
        <v>13</v>
      </c>
      <c r="L138">
        <f aca="true" t="shared" si="2" ref="L138:L151">SUM(J138:K138)</f>
        <v>21</v>
      </c>
    </row>
    <row r="139" spans="1:12" ht="15.75">
      <c r="A139" s="63">
        <v>0.6048611111111112</v>
      </c>
      <c r="B139" t="s">
        <v>137</v>
      </c>
      <c r="C139">
        <v>3</v>
      </c>
      <c r="D139">
        <v>2612</v>
      </c>
      <c r="E139">
        <v>67</v>
      </c>
      <c r="F139">
        <v>217</v>
      </c>
      <c r="G139">
        <v>2771</v>
      </c>
      <c r="H139">
        <v>397</v>
      </c>
      <c r="I139">
        <v>1711</v>
      </c>
      <c r="J139">
        <v>15</v>
      </c>
      <c r="K139">
        <v>9</v>
      </c>
      <c r="L139">
        <f t="shared" si="2"/>
        <v>24</v>
      </c>
    </row>
    <row r="140" spans="1:12" ht="15.75">
      <c r="A140" s="63">
        <v>0.6125</v>
      </c>
      <c r="B140" t="s">
        <v>143</v>
      </c>
      <c r="C140">
        <v>4</v>
      </c>
      <c r="D140">
        <v>33</v>
      </c>
      <c r="E140">
        <v>1718</v>
      </c>
      <c r="F140">
        <v>308</v>
      </c>
      <c r="G140">
        <v>201</v>
      </c>
      <c r="H140">
        <v>27</v>
      </c>
      <c r="I140">
        <v>703</v>
      </c>
      <c r="J140">
        <v>20</v>
      </c>
      <c r="K140">
        <v>14</v>
      </c>
      <c r="L140">
        <f t="shared" si="2"/>
        <v>34</v>
      </c>
    </row>
    <row r="141" spans="1:12" ht="15.75">
      <c r="A141" s="63">
        <v>0.61875</v>
      </c>
      <c r="B141" t="s">
        <v>138</v>
      </c>
      <c r="C141">
        <v>5</v>
      </c>
      <c r="D141">
        <v>2834</v>
      </c>
      <c r="E141">
        <v>469</v>
      </c>
      <c r="F141">
        <v>1918</v>
      </c>
      <c r="G141">
        <v>2619</v>
      </c>
      <c r="H141">
        <v>226</v>
      </c>
      <c r="I141">
        <v>2337</v>
      </c>
      <c r="J141">
        <v>16</v>
      </c>
      <c r="K141">
        <v>7</v>
      </c>
      <c r="L141">
        <f t="shared" si="2"/>
        <v>23</v>
      </c>
    </row>
    <row r="142" spans="1:12" ht="15.75">
      <c r="A142" s="63">
        <v>0.6222222222222222</v>
      </c>
      <c r="B142" t="s">
        <v>139</v>
      </c>
      <c r="C142">
        <v>6</v>
      </c>
      <c r="D142">
        <v>1023</v>
      </c>
      <c r="E142">
        <v>573</v>
      </c>
      <c r="F142">
        <v>51</v>
      </c>
      <c r="G142">
        <v>910</v>
      </c>
      <c r="H142">
        <v>2137</v>
      </c>
      <c r="I142">
        <v>70</v>
      </c>
      <c r="J142">
        <v>11</v>
      </c>
      <c r="K142">
        <v>13</v>
      </c>
      <c r="L142">
        <f t="shared" si="2"/>
        <v>24</v>
      </c>
    </row>
    <row r="143" spans="1:12" ht="15.75">
      <c r="A143" s="63">
        <v>0.6263888888888889</v>
      </c>
      <c r="B143" t="s">
        <v>140</v>
      </c>
      <c r="C143">
        <v>7</v>
      </c>
      <c r="D143">
        <v>2612</v>
      </c>
      <c r="E143">
        <v>67</v>
      </c>
      <c r="F143">
        <v>217</v>
      </c>
      <c r="G143">
        <v>397</v>
      </c>
      <c r="H143">
        <v>1711</v>
      </c>
      <c r="I143">
        <v>2771</v>
      </c>
      <c r="J143">
        <v>15</v>
      </c>
      <c r="K143">
        <v>4</v>
      </c>
      <c r="L143">
        <f t="shared" si="2"/>
        <v>19</v>
      </c>
    </row>
    <row r="144" spans="1:12" ht="15.75">
      <c r="A144" s="63">
        <v>0.63125</v>
      </c>
      <c r="B144" t="s">
        <v>141</v>
      </c>
      <c r="C144">
        <v>8</v>
      </c>
      <c r="D144">
        <v>33</v>
      </c>
      <c r="E144">
        <v>1718</v>
      </c>
      <c r="F144">
        <v>308</v>
      </c>
      <c r="G144">
        <v>27</v>
      </c>
      <c r="H144">
        <v>703</v>
      </c>
      <c r="I144">
        <v>201</v>
      </c>
      <c r="J144">
        <v>17</v>
      </c>
      <c r="K144">
        <v>13</v>
      </c>
      <c r="L144">
        <f t="shared" si="2"/>
        <v>30</v>
      </c>
    </row>
    <row r="145" spans="1:12" ht="15.75">
      <c r="A145" s="63">
        <v>0.6368055555555555</v>
      </c>
      <c r="B145" t="s">
        <v>144</v>
      </c>
      <c r="C145">
        <v>13</v>
      </c>
      <c r="D145">
        <v>1918</v>
      </c>
      <c r="E145">
        <v>2834</v>
      </c>
      <c r="F145">
        <v>469</v>
      </c>
      <c r="G145">
        <v>910</v>
      </c>
      <c r="H145">
        <v>2137</v>
      </c>
      <c r="I145">
        <v>70</v>
      </c>
      <c r="J145">
        <v>12</v>
      </c>
      <c r="K145">
        <v>10</v>
      </c>
      <c r="L145">
        <f t="shared" si="2"/>
        <v>22</v>
      </c>
    </row>
    <row r="146" spans="1:12" ht="15.75">
      <c r="A146" s="63">
        <v>0.6409722222222222</v>
      </c>
      <c r="B146" t="s">
        <v>145</v>
      </c>
      <c r="C146">
        <v>14</v>
      </c>
      <c r="D146">
        <v>217</v>
      </c>
      <c r="E146">
        <v>2612</v>
      </c>
      <c r="F146">
        <v>67</v>
      </c>
      <c r="G146">
        <v>1718</v>
      </c>
      <c r="H146">
        <v>33</v>
      </c>
      <c r="I146">
        <v>308</v>
      </c>
      <c r="J146">
        <v>15</v>
      </c>
      <c r="K146">
        <v>13</v>
      </c>
      <c r="L146">
        <f t="shared" si="2"/>
        <v>28</v>
      </c>
    </row>
    <row r="147" spans="1:12" ht="15.75">
      <c r="A147" s="63">
        <v>0.6479166666666667</v>
      </c>
      <c r="B147" t="s">
        <v>146</v>
      </c>
      <c r="C147">
        <v>15</v>
      </c>
      <c r="D147">
        <v>1918</v>
      </c>
      <c r="E147">
        <v>2834</v>
      </c>
      <c r="F147">
        <v>469</v>
      </c>
      <c r="G147">
        <v>2137</v>
      </c>
      <c r="H147">
        <v>70</v>
      </c>
      <c r="I147">
        <v>910</v>
      </c>
      <c r="J147">
        <v>20</v>
      </c>
      <c r="K147">
        <v>0</v>
      </c>
      <c r="L147">
        <f t="shared" si="2"/>
        <v>20</v>
      </c>
    </row>
    <row r="148" spans="1:12" ht="15.75">
      <c r="A148" s="63">
        <v>0.6520833333333333</v>
      </c>
      <c r="B148" t="s">
        <v>147</v>
      </c>
      <c r="C148">
        <v>16</v>
      </c>
      <c r="D148">
        <v>67</v>
      </c>
      <c r="E148">
        <v>217</v>
      </c>
      <c r="F148">
        <v>2612</v>
      </c>
      <c r="G148">
        <v>308</v>
      </c>
      <c r="H148">
        <v>1718</v>
      </c>
      <c r="I148">
        <v>33</v>
      </c>
      <c r="J148">
        <v>10</v>
      </c>
      <c r="K148">
        <v>8</v>
      </c>
      <c r="L148">
        <f t="shared" si="2"/>
        <v>18</v>
      </c>
    </row>
    <row r="149" spans="1:12" ht="15.75">
      <c r="A149" s="63">
        <v>0.6895833333333333</v>
      </c>
      <c r="B149" t="s">
        <v>149</v>
      </c>
      <c r="C149">
        <v>19</v>
      </c>
      <c r="D149">
        <v>1918</v>
      </c>
      <c r="E149">
        <v>469</v>
      </c>
      <c r="F149">
        <v>2834</v>
      </c>
      <c r="G149">
        <v>67</v>
      </c>
      <c r="H149">
        <v>217</v>
      </c>
      <c r="I149">
        <v>2612</v>
      </c>
      <c r="J149">
        <v>14</v>
      </c>
      <c r="K149">
        <v>12</v>
      </c>
      <c r="L149">
        <f t="shared" si="2"/>
        <v>26</v>
      </c>
    </row>
    <row r="150" spans="1:12" ht="15.75">
      <c r="A150" s="63">
        <v>0.6694444444444444</v>
      </c>
      <c r="B150" t="s">
        <v>0</v>
      </c>
      <c r="C150">
        <v>20</v>
      </c>
      <c r="D150">
        <v>2834</v>
      </c>
      <c r="E150">
        <v>469</v>
      </c>
      <c r="F150">
        <v>1918</v>
      </c>
      <c r="G150">
        <v>67</v>
      </c>
      <c r="H150">
        <v>2612</v>
      </c>
      <c r="I150">
        <v>217</v>
      </c>
      <c r="J150">
        <v>15</v>
      </c>
      <c r="K150">
        <v>13</v>
      </c>
      <c r="L150">
        <f t="shared" si="2"/>
        <v>28</v>
      </c>
    </row>
    <row r="151" spans="1:12" ht="15.75">
      <c r="A151" s="63">
        <v>0.6805555555555555</v>
      </c>
      <c r="B151" t="s">
        <v>1</v>
      </c>
      <c r="C151">
        <v>21</v>
      </c>
      <c r="D151">
        <v>469</v>
      </c>
      <c r="E151">
        <v>1918</v>
      </c>
      <c r="F151">
        <v>2834</v>
      </c>
      <c r="G151">
        <v>67</v>
      </c>
      <c r="H151">
        <v>2612</v>
      </c>
      <c r="I151">
        <v>217</v>
      </c>
      <c r="J151">
        <v>8</v>
      </c>
      <c r="K151">
        <v>13</v>
      </c>
      <c r="L151">
        <f t="shared" si="2"/>
        <v>21</v>
      </c>
    </row>
    <row r="152" spans="8:11" ht="15.75">
      <c r="H152" t="s">
        <v>128</v>
      </c>
      <c r="J152">
        <f>SUM(J137:J151)</f>
        <v>210</v>
      </c>
      <c r="K152" s="32">
        <f>SUM(K137:K151)</f>
        <v>153</v>
      </c>
    </row>
    <row r="153" spans="8:11" ht="15.75">
      <c r="H153" t="s">
        <v>129</v>
      </c>
      <c r="K153">
        <f>(J152+K152)/(151-136)/2</f>
        <v>12.1</v>
      </c>
    </row>
  </sheetData>
  <sheetProtection/>
  <mergeCells count="2">
    <mergeCell ref="A1:J1"/>
    <mergeCell ref="A135:K135"/>
  </mergeCell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77">
      <selection activeCell="L111" sqref="L111"/>
    </sheetView>
  </sheetViews>
  <sheetFormatPr defaultColWidth="11.00390625" defaultRowHeight="15.75"/>
  <sheetData>
    <row r="1" spans="1:10" ht="15.75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1" ht="31.5">
      <c r="A2" s="3" t="s">
        <v>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11" t="s">
        <v>39</v>
      </c>
    </row>
    <row r="3" spans="1:12" ht="15.75">
      <c r="A3" s="63">
        <v>0.3888888888888889</v>
      </c>
      <c r="B3">
        <v>1</v>
      </c>
      <c r="C3">
        <v>2809</v>
      </c>
      <c r="D3">
        <v>1547</v>
      </c>
      <c r="E3">
        <v>2670</v>
      </c>
      <c r="F3">
        <v>1404</v>
      </c>
      <c r="G3">
        <v>771</v>
      </c>
      <c r="H3">
        <v>2852</v>
      </c>
      <c r="I3">
        <v>1</v>
      </c>
      <c r="J3">
        <v>7</v>
      </c>
      <c r="K3">
        <v>0</v>
      </c>
      <c r="L3" t="s">
        <v>41</v>
      </c>
    </row>
    <row r="4" spans="1:11" ht="15.75">
      <c r="A4" s="63">
        <v>0.39444444444444443</v>
      </c>
      <c r="B4">
        <v>2</v>
      </c>
      <c r="C4">
        <v>1221</v>
      </c>
      <c r="D4">
        <v>865</v>
      </c>
      <c r="E4">
        <v>1114</v>
      </c>
      <c r="F4">
        <v>1053</v>
      </c>
      <c r="G4">
        <v>1325</v>
      </c>
      <c r="H4">
        <v>886</v>
      </c>
      <c r="I4">
        <v>10</v>
      </c>
      <c r="J4">
        <v>2</v>
      </c>
      <c r="K4" s="14">
        <f aca="true" t="shared" si="0" ref="K4:K67">A4-A3</f>
        <v>0.005555555555555536</v>
      </c>
    </row>
    <row r="5" spans="1:11" ht="15.75">
      <c r="A5" s="63">
        <v>0.4</v>
      </c>
      <c r="B5">
        <v>3</v>
      </c>
      <c r="C5">
        <v>1334</v>
      </c>
      <c r="D5">
        <v>1305</v>
      </c>
      <c r="E5">
        <v>2994</v>
      </c>
      <c r="F5">
        <v>1835</v>
      </c>
      <c r="G5">
        <v>188</v>
      </c>
      <c r="H5">
        <v>3040</v>
      </c>
      <c r="I5">
        <v>2</v>
      </c>
      <c r="J5">
        <v>8</v>
      </c>
      <c r="K5" s="14">
        <f t="shared" si="0"/>
        <v>0.005555555555555591</v>
      </c>
    </row>
    <row r="6" spans="1:11" ht="15.75">
      <c r="A6" s="63">
        <v>0.4048611111111111</v>
      </c>
      <c r="B6">
        <v>4</v>
      </c>
      <c r="C6">
        <v>2935</v>
      </c>
      <c r="D6">
        <v>2185</v>
      </c>
      <c r="E6">
        <v>2625</v>
      </c>
      <c r="F6">
        <v>1246</v>
      </c>
      <c r="G6">
        <v>1565</v>
      </c>
      <c r="H6">
        <v>1605</v>
      </c>
      <c r="I6">
        <v>5</v>
      </c>
      <c r="J6">
        <v>0</v>
      </c>
      <c r="K6" s="14">
        <f t="shared" si="0"/>
        <v>0.004861111111111094</v>
      </c>
    </row>
    <row r="7" spans="1:11" ht="15.75">
      <c r="A7" s="63">
        <v>0.41041666666666665</v>
      </c>
      <c r="B7">
        <v>5</v>
      </c>
      <c r="C7">
        <v>1482</v>
      </c>
      <c r="D7">
        <v>2198</v>
      </c>
      <c r="E7">
        <v>1310</v>
      </c>
      <c r="F7">
        <v>907</v>
      </c>
      <c r="G7">
        <v>1535</v>
      </c>
      <c r="H7">
        <v>3379</v>
      </c>
      <c r="I7">
        <v>0</v>
      </c>
      <c r="J7">
        <v>1</v>
      </c>
      <c r="K7" s="14">
        <f t="shared" si="0"/>
        <v>0.005555555555555536</v>
      </c>
    </row>
    <row r="8" spans="1:11" ht="15.75">
      <c r="A8" s="63">
        <v>0.4166666666666667</v>
      </c>
      <c r="B8">
        <v>6</v>
      </c>
      <c r="C8">
        <v>1241</v>
      </c>
      <c r="D8">
        <v>781</v>
      </c>
      <c r="E8">
        <v>3117</v>
      </c>
      <c r="F8">
        <v>1514</v>
      </c>
      <c r="G8">
        <v>1312</v>
      </c>
      <c r="H8">
        <v>2626</v>
      </c>
      <c r="I8">
        <v>6</v>
      </c>
      <c r="J8">
        <v>0</v>
      </c>
      <c r="K8" s="14">
        <f t="shared" si="0"/>
        <v>0.006250000000000033</v>
      </c>
    </row>
    <row r="9" spans="1:11" ht="15.75">
      <c r="A9" s="63">
        <v>0.4222222222222222</v>
      </c>
      <c r="B9">
        <v>7</v>
      </c>
      <c r="C9">
        <v>3382</v>
      </c>
      <c r="D9">
        <v>2056</v>
      </c>
      <c r="E9">
        <v>3360</v>
      </c>
      <c r="F9">
        <v>2505</v>
      </c>
      <c r="G9">
        <v>2949</v>
      </c>
      <c r="H9">
        <v>3387</v>
      </c>
      <c r="I9">
        <v>9</v>
      </c>
      <c r="J9">
        <v>8</v>
      </c>
      <c r="K9" s="14">
        <f t="shared" si="0"/>
        <v>0.005555555555555536</v>
      </c>
    </row>
    <row r="10" spans="1:11" ht="15.75">
      <c r="A10" s="63">
        <v>0.4277777777777778</v>
      </c>
      <c r="B10">
        <v>8</v>
      </c>
      <c r="C10">
        <v>1815</v>
      </c>
      <c r="D10">
        <v>2634</v>
      </c>
      <c r="E10">
        <v>772</v>
      </c>
      <c r="F10">
        <v>3375</v>
      </c>
      <c r="G10">
        <v>1075</v>
      </c>
      <c r="H10">
        <v>3386</v>
      </c>
      <c r="I10">
        <v>2</v>
      </c>
      <c r="J10">
        <v>1</v>
      </c>
      <c r="K10" s="14">
        <f t="shared" si="0"/>
        <v>0.005555555555555591</v>
      </c>
    </row>
    <row r="11" spans="1:11" ht="15.75">
      <c r="A11" s="63">
        <v>0.43263888888888885</v>
      </c>
      <c r="B11">
        <v>9</v>
      </c>
      <c r="C11">
        <v>2702</v>
      </c>
      <c r="D11">
        <v>1846</v>
      </c>
      <c r="E11">
        <v>1310</v>
      </c>
      <c r="F11">
        <v>919</v>
      </c>
      <c r="G11">
        <v>854</v>
      </c>
      <c r="H11">
        <v>1221</v>
      </c>
      <c r="I11">
        <v>7</v>
      </c>
      <c r="J11">
        <v>0</v>
      </c>
      <c r="K11" s="14">
        <f t="shared" si="0"/>
        <v>0.004861111111111038</v>
      </c>
    </row>
    <row r="12" spans="1:11" ht="15.75">
      <c r="A12" s="63">
        <v>0.4368055555555555</v>
      </c>
      <c r="B12">
        <v>10</v>
      </c>
      <c r="C12">
        <v>188</v>
      </c>
      <c r="D12">
        <v>2625</v>
      </c>
      <c r="E12">
        <v>1514</v>
      </c>
      <c r="F12">
        <v>2935</v>
      </c>
      <c r="G12">
        <v>865</v>
      </c>
      <c r="H12">
        <v>2852</v>
      </c>
      <c r="I12">
        <v>1</v>
      </c>
      <c r="J12">
        <v>5</v>
      </c>
      <c r="K12" s="14">
        <f t="shared" si="0"/>
        <v>0.004166666666666652</v>
      </c>
    </row>
    <row r="13" spans="1:11" ht="15.75">
      <c r="A13" s="63">
        <v>0.44375</v>
      </c>
      <c r="B13">
        <v>11</v>
      </c>
      <c r="C13">
        <v>2809</v>
      </c>
      <c r="D13">
        <v>3040</v>
      </c>
      <c r="E13">
        <v>3387</v>
      </c>
      <c r="F13">
        <v>2949</v>
      </c>
      <c r="G13">
        <v>3117</v>
      </c>
      <c r="H13">
        <v>2198</v>
      </c>
      <c r="I13">
        <v>0</v>
      </c>
      <c r="J13">
        <v>5</v>
      </c>
      <c r="K13" s="14">
        <f t="shared" si="0"/>
        <v>0.006944444444444475</v>
      </c>
    </row>
    <row r="14" spans="1:11" ht="15.75">
      <c r="A14" s="63">
        <v>0.4479166666666667</v>
      </c>
      <c r="B14">
        <v>12</v>
      </c>
      <c r="C14">
        <v>1312</v>
      </c>
      <c r="D14">
        <v>1547</v>
      </c>
      <c r="E14">
        <v>771</v>
      </c>
      <c r="F14">
        <v>1482</v>
      </c>
      <c r="G14">
        <v>1835</v>
      </c>
      <c r="H14">
        <v>3386</v>
      </c>
      <c r="I14">
        <v>0</v>
      </c>
      <c r="J14">
        <v>4</v>
      </c>
      <c r="K14" s="14">
        <f t="shared" si="0"/>
        <v>0.004166666666666707</v>
      </c>
    </row>
    <row r="15" spans="1:11" ht="15.75">
      <c r="A15" s="63">
        <v>0.4513888888888889</v>
      </c>
      <c r="B15">
        <v>13</v>
      </c>
      <c r="C15">
        <v>2702</v>
      </c>
      <c r="D15">
        <v>2626</v>
      </c>
      <c r="E15">
        <v>1075</v>
      </c>
      <c r="F15">
        <v>1846</v>
      </c>
      <c r="G15">
        <v>2505</v>
      </c>
      <c r="H15">
        <v>1565</v>
      </c>
      <c r="I15">
        <v>0</v>
      </c>
      <c r="J15">
        <v>3</v>
      </c>
      <c r="K15" s="14">
        <f t="shared" si="0"/>
        <v>0.00347222222222221</v>
      </c>
    </row>
    <row r="16" spans="1:11" ht="15.75">
      <c r="A16" s="63">
        <v>0.45625</v>
      </c>
      <c r="B16">
        <v>14</v>
      </c>
      <c r="C16">
        <v>1053</v>
      </c>
      <c r="D16">
        <v>3382</v>
      </c>
      <c r="E16">
        <v>3379</v>
      </c>
      <c r="F16">
        <v>2670</v>
      </c>
      <c r="G16">
        <v>1815</v>
      </c>
      <c r="H16">
        <v>1305</v>
      </c>
      <c r="I16">
        <v>0</v>
      </c>
      <c r="J16">
        <v>3</v>
      </c>
      <c r="K16" s="14">
        <f t="shared" si="0"/>
        <v>0.004861111111111094</v>
      </c>
    </row>
    <row r="17" spans="1:11" ht="15.75">
      <c r="A17" s="63">
        <v>0.4604166666666667</v>
      </c>
      <c r="B17">
        <v>15</v>
      </c>
      <c r="C17">
        <v>1246</v>
      </c>
      <c r="D17">
        <v>2185</v>
      </c>
      <c r="E17">
        <v>2056</v>
      </c>
      <c r="F17">
        <v>907</v>
      </c>
      <c r="G17">
        <v>919</v>
      </c>
      <c r="H17">
        <v>772</v>
      </c>
      <c r="I17">
        <v>11</v>
      </c>
      <c r="J17">
        <v>0</v>
      </c>
      <c r="K17" s="14">
        <f t="shared" si="0"/>
        <v>0.004166666666666707</v>
      </c>
    </row>
    <row r="18" spans="1:11" ht="15.75">
      <c r="A18" s="63">
        <v>0.4701388888888889</v>
      </c>
      <c r="B18">
        <v>16</v>
      </c>
      <c r="C18">
        <v>2634</v>
      </c>
      <c r="D18">
        <v>1241</v>
      </c>
      <c r="E18">
        <v>1535</v>
      </c>
      <c r="F18">
        <v>1114</v>
      </c>
      <c r="G18">
        <v>3360</v>
      </c>
      <c r="H18">
        <v>2994</v>
      </c>
      <c r="I18">
        <v>2</v>
      </c>
      <c r="J18">
        <v>9</v>
      </c>
      <c r="K18" s="14">
        <f t="shared" si="0"/>
        <v>0.009722222222222188</v>
      </c>
    </row>
    <row r="19" spans="1:11" ht="15.75">
      <c r="A19" s="63">
        <v>0.47361111111111115</v>
      </c>
      <c r="B19">
        <v>17</v>
      </c>
      <c r="C19">
        <v>781</v>
      </c>
      <c r="D19">
        <v>1605</v>
      </c>
      <c r="E19">
        <v>1334</v>
      </c>
      <c r="F19">
        <v>1325</v>
      </c>
      <c r="G19">
        <v>1404</v>
      </c>
      <c r="H19">
        <v>854</v>
      </c>
      <c r="I19">
        <v>0</v>
      </c>
      <c r="J19">
        <v>0</v>
      </c>
      <c r="K19" s="14">
        <f t="shared" si="0"/>
        <v>0.0034722222222222654</v>
      </c>
    </row>
    <row r="20" spans="1:11" ht="15.75">
      <c r="A20" s="63">
        <v>0.4798611111111111</v>
      </c>
      <c r="B20">
        <v>18</v>
      </c>
      <c r="C20">
        <v>886</v>
      </c>
      <c r="D20">
        <v>3386</v>
      </c>
      <c r="E20">
        <v>3117</v>
      </c>
      <c r="F20">
        <v>3375</v>
      </c>
      <c r="G20">
        <v>2626</v>
      </c>
      <c r="H20">
        <v>2852</v>
      </c>
      <c r="I20">
        <v>0</v>
      </c>
      <c r="J20">
        <v>5</v>
      </c>
      <c r="K20" s="14">
        <f t="shared" si="0"/>
        <v>0.006249999999999978</v>
      </c>
    </row>
    <row r="21" spans="1:11" ht="15.75">
      <c r="A21" s="63">
        <v>0.48541666666666666</v>
      </c>
      <c r="B21">
        <v>19</v>
      </c>
      <c r="C21">
        <v>1312</v>
      </c>
      <c r="D21">
        <v>1482</v>
      </c>
      <c r="E21">
        <v>3382</v>
      </c>
      <c r="F21">
        <v>1310</v>
      </c>
      <c r="G21">
        <v>2625</v>
      </c>
      <c r="H21">
        <v>1075</v>
      </c>
      <c r="I21">
        <v>1</v>
      </c>
      <c r="J21">
        <v>4</v>
      </c>
      <c r="K21" s="14">
        <f t="shared" si="0"/>
        <v>0.005555555555555536</v>
      </c>
    </row>
    <row r="22" spans="1:11" ht="15.75">
      <c r="A22" s="63">
        <v>0.4902777777777778</v>
      </c>
      <c r="B22">
        <v>20</v>
      </c>
      <c r="C22">
        <v>1846</v>
      </c>
      <c r="D22">
        <v>1246</v>
      </c>
      <c r="E22">
        <v>1514</v>
      </c>
      <c r="F22">
        <v>1535</v>
      </c>
      <c r="G22">
        <v>1305</v>
      </c>
      <c r="H22">
        <v>2809</v>
      </c>
      <c r="I22">
        <v>0</v>
      </c>
      <c r="J22">
        <v>8</v>
      </c>
      <c r="K22" s="14">
        <f t="shared" si="0"/>
        <v>0.004861111111111149</v>
      </c>
    </row>
    <row r="23" spans="1:11" ht="15.75">
      <c r="A23" s="63">
        <v>0.49444444444444446</v>
      </c>
      <c r="B23">
        <v>21</v>
      </c>
      <c r="C23">
        <v>3040</v>
      </c>
      <c r="D23">
        <v>1053</v>
      </c>
      <c r="E23">
        <v>2935</v>
      </c>
      <c r="F23">
        <v>3387</v>
      </c>
      <c r="G23">
        <v>1404</v>
      </c>
      <c r="H23">
        <v>2185</v>
      </c>
      <c r="I23">
        <v>0</v>
      </c>
      <c r="J23">
        <v>4</v>
      </c>
      <c r="K23" s="14">
        <f t="shared" si="0"/>
        <v>0.004166666666666652</v>
      </c>
    </row>
    <row r="24" spans="1:11" ht="15.75">
      <c r="A24" s="63">
        <v>0.4986111111111111</v>
      </c>
      <c r="B24">
        <v>22</v>
      </c>
      <c r="C24">
        <v>1815</v>
      </c>
      <c r="D24">
        <v>919</v>
      </c>
      <c r="E24">
        <v>2949</v>
      </c>
      <c r="F24">
        <v>1334</v>
      </c>
      <c r="G24">
        <v>886</v>
      </c>
      <c r="H24">
        <v>771</v>
      </c>
      <c r="I24">
        <v>1</v>
      </c>
      <c r="J24">
        <v>1</v>
      </c>
      <c r="K24" s="14">
        <f t="shared" si="0"/>
        <v>0.004166666666666652</v>
      </c>
    </row>
    <row r="25" spans="1:11" ht="15.75">
      <c r="A25" s="63">
        <v>0.5027777777777778</v>
      </c>
      <c r="B25">
        <v>23</v>
      </c>
      <c r="C25">
        <v>3379</v>
      </c>
      <c r="D25">
        <v>1605</v>
      </c>
      <c r="E25">
        <v>2056</v>
      </c>
      <c r="F25">
        <v>865</v>
      </c>
      <c r="G25">
        <v>1241</v>
      </c>
      <c r="H25">
        <v>1547</v>
      </c>
      <c r="I25">
        <v>6</v>
      </c>
      <c r="J25">
        <v>0</v>
      </c>
      <c r="K25" s="14">
        <f t="shared" si="0"/>
        <v>0.004166666666666652</v>
      </c>
    </row>
    <row r="26" spans="1:11" ht="15.75">
      <c r="A26" s="63">
        <v>0.5069444444444444</v>
      </c>
      <c r="B26">
        <v>24</v>
      </c>
      <c r="C26">
        <v>1835</v>
      </c>
      <c r="D26">
        <v>1325</v>
      </c>
      <c r="E26">
        <v>2670</v>
      </c>
      <c r="F26">
        <v>2702</v>
      </c>
      <c r="G26">
        <v>2634</v>
      </c>
      <c r="H26">
        <v>3360</v>
      </c>
      <c r="I26">
        <v>2</v>
      </c>
      <c r="J26">
        <v>5</v>
      </c>
      <c r="K26" s="64">
        <f t="shared" si="0"/>
        <v>0.004166666666666652</v>
      </c>
    </row>
    <row r="27" spans="1:11" ht="15.75">
      <c r="A27" s="63">
        <v>0.5118055555555555</v>
      </c>
      <c r="B27">
        <v>25</v>
      </c>
      <c r="C27">
        <v>907</v>
      </c>
      <c r="D27">
        <v>854</v>
      </c>
      <c r="E27">
        <v>188</v>
      </c>
      <c r="F27">
        <v>772</v>
      </c>
      <c r="G27">
        <v>1565</v>
      </c>
      <c r="H27">
        <v>1114</v>
      </c>
      <c r="I27">
        <v>0</v>
      </c>
      <c r="J27">
        <v>15</v>
      </c>
      <c r="K27" s="64">
        <f t="shared" si="0"/>
        <v>0.004861111111111094</v>
      </c>
    </row>
    <row r="28" spans="1:11" ht="15.75">
      <c r="A28" s="63">
        <v>0.5159722222222222</v>
      </c>
      <c r="B28">
        <v>26</v>
      </c>
      <c r="C28">
        <v>2198</v>
      </c>
      <c r="D28">
        <v>2994</v>
      </c>
      <c r="E28">
        <v>1221</v>
      </c>
      <c r="F28">
        <v>781</v>
      </c>
      <c r="G28">
        <v>3375</v>
      </c>
      <c r="H28">
        <v>2505</v>
      </c>
      <c r="I28">
        <v>0</v>
      </c>
      <c r="J28">
        <v>2</v>
      </c>
      <c r="K28" s="64">
        <f t="shared" si="0"/>
        <v>0.004166666666666652</v>
      </c>
    </row>
    <row r="29" spans="1:11" ht="15.75">
      <c r="A29" s="63">
        <v>0.5229166666666667</v>
      </c>
      <c r="B29">
        <v>27</v>
      </c>
      <c r="C29">
        <v>1305</v>
      </c>
      <c r="D29">
        <v>2949</v>
      </c>
      <c r="E29">
        <v>3386</v>
      </c>
      <c r="F29">
        <v>865</v>
      </c>
      <c r="G29">
        <v>919</v>
      </c>
      <c r="H29">
        <v>1482</v>
      </c>
      <c r="I29">
        <v>9</v>
      </c>
      <c r="J29">
        <v>2</v>
      </c>
      <c r="K29" s="64">
        <f t="shared" si="0"/>
        <v>0.006944444444444531</v>
      </c>
    </row>
    <row r="30" spans="1:11" ht="15.75">
      <c r="A30" s="63">
        <v>0.5291666666666667</v>
      </c>
      <c r="B30">
        <v>28</v>
      </c>
      <c r="C30">
        <v>1246</v>
      </c>
      <c r="D30">
        <v>1835</v>
      </c>
      <c r="E30">
        <v>1404</v>
      </c>
      <c r="F30">
        <v>886</v>
      </c>
      <c r="G30">
        <v>3379</v>
      </c>
      <c r="H30">
        <v>2626</v>
      </c>
      <c r="I30">
        <v>4</v>
      </c>
      <c r="J30">
        <v>0</v>
      </c>
      <c r="K30" s="64">
        <f t="shared" si="0"/>
        <v>0.006249999999999978</v>
      </c>
    </row>
    <row r="31" spans="1:11" ht="15.75">
      <c r="A31" s="63">
        <v>0.5333333333333333</v>
      </c>
      <c r="B31">
        <v>29</v>
      </c>
      <c r="C31">
        <v>1815</v>
      </c>
      <c r="D31">
        <v>3040</v>
      </c>
      <c r="E31">
        <v>2702</v>
      </c>
      <c r="F31">
        <v>188</v>
      </c>
      <c r="G31">
        <v>1605</v>
      </c>
      <c r="H31">
        <v>1846</v>
      </c>
      <c r="I31">
        <v>3</v>
      </c>
      <c r="J31">
        <v>7</v>
      </c>
      <c r="K31" s="64">
        <f t="shared" si="0"/>
        <v>0.004166666666666652</v>
      </c>
    </row>
    <row r="32" spans="1:11" ht="15.75">
      <c r="A32" s="63">
        <v>0.5368055555555555</v>
      </c>
      <c r="B32">
        <v>30</v>
      </c>
      <c r="C32">
        <v>1075</v>
      </c>
      <c r="D32">
        <v>1221</v>
      </c>
      <c r="E32">
        <v>1053</v>
      </c>
      <c r="F32">
        <v>2994</v>
      </c>
      <c r="G32">
        <v>1547</v>
      </c>
      <c r="H32">
        <v>3117</v>
      </c>
      <c r="I32">
        <v>0</v>
      </c>
      <c r="J32">
        <v>0</v>
      </c>
      <c r="K32" s="64">
        <f t="shared" si="0"/>
        <v>0.00347222222222221</v>
      </c>
    </row>
    <row r="33" spans="1:12" ht="15.75">
      <c r="A33" s="63">
        <v>0.5402777777777777</v>
      </c>
      <c r="B33">
        <v>31</v>
      </c>
      <c r="C33">
        <v>2505</v>
      </c>
      <c r="D33">
        <v>2935</v>
      </c>
      <c r="E33">
        <v>1325</v>
      </c>
      <c r="F33">
        <v>907</v>
      </c>
      <c r="G33">
        <v>1241</v>
      </c>
      <c r="H33">
        <v>1312</v>
      </c>
      <c r="I33">
        <v>1</v>
      </c>
      <c r="J33">
        <v>4</v>
      </c>
      <c r="K33" s="64">
        <f t="shared" si="0"/>
        <v>0.00347222222222221</v>
      </c>
      <c r="L33" s="14">
        <f>(SUM(K3:K33))/(33-3)</f>
        <v>0.005046296296296295</v>
      </c>
    </row>
    <row r="34" spans="1:12" ht="15.75">
      <c r="A34" s="63">
        <v>0.5694444444444444</v>
      </c>
      <c r="B34">
        <v>32</v>
      </c>
      <c r="C34">
        <v>854</v>
      </c>
      <c r="D34">
        <v>1565</v>
      </c>
      <c r="E34">
        <v>2670</v>
      </c>
      <c r="F34">
        <v>2809</v>
      </c>
      <c r="G34">
        <v>1514</v>
      </c>
      <c r="H34">
        <v>3360</v>
      </c>
      <c r="I34">
        <v>5</v>
      </c>
      <c r="J34">
        <v>7</v>
      </c>
      <c r="K34" s="64">
        <v>0</v>
      </c>
      <c r="L34" t="s">
        <v>46</v>
      </c>
    </row>
    <row r="35" spans="1:11" ht="15.75">
      <c r="A35" s="63">
        <v>0.5736111111111112</v>
      </c>
      <c r="B35">
        <v>33</v>
      </c>
      <c r="C35">
        <v>3387</v>
      </c>
      <c r="D35">
        <v>772</v>
      </c>
      <c r="E35">
        <v>3375</v>
      </c>
      <c r="F35">
        <v>781</v>
      </c>
      <c r="G35">
        <v>2625</v>
      </c>
      <c r="H35">
        <v>1535</v>
      </c>
      <c r="I35">
        <v>4</v>
      </c>
      <c r="J35">
        <v>12</v>
      </c>
      <c r="K35" s="64">
        <f t="shared" si="0"/>
        <v>0.004166666666666763</v>
      </c>
    </row>
    <row r="36" spans="1:11" ht="15.75">
      <c r="A36" s="63">
        <v>0.5770833333333333</v>
      </c>
      <c r="B36">
        <v>34</v>
      </c>
      <c r="C36">
        <v>2634</v>
      </c>
      <c r="D36">
        <v>2852</v>
      </c>
      <c r="E36">
        <v>2198</v>
      </c>
      <c r="F36">
        <v>2185</v>
      </c>
      <c r="G36">
        <v>1310</v>
      </c>
      <c r="H36">
        <v>1334</v>
      </c>
      <c r="I36">
        <v>1</v>
      </c>
      <c r="J36">
        <v>7</v>
      </c>
      <c r="K36" s="64">
        <f t="shared" si="0"/>
        <v>0.003472222222222099</v>
      </c>
    </row>
    <row r="37" spans="1:11" ht="15.75">
      <c r="A37" s="63">
        <v>0.5847222222222223</v>
      </c>
      <c r="B37">
        <v>35</v>
      </c>
      <c r="C37">
        <v>771</v>
      </c>
      <c r="D37">
        <v>3382</v>
      </c>
      <c r="E37">
        <v>3117</v>
      </c>
      <c r="F37">
        <v>2056</v>
      </c>
      <c r="G37">
        <v>1114</v>
      </c>
      <c r="H37">
        <v>2702</v>
      </c>
      <c r="I37">
        <v>3</v>
      </c>
      <c r="J37">
        <v>14</v>
      </c>
      <c r="K37" s="64">
        <f t="shared" si="0"/>
        <v>0.007638888888888973</v>
      </c>
    </row>
    <row r="38" spans="1:11" ht="15.75">
      <c r="A38" s="63">
        <v>0.5895833333333333</v>
      </c>
      <c r="B38">
        <v>36</v>
      </c>
      <c r="C38">
        <v>1514</v>
      </c>
      <c r="D38">
        <v>1221</v>
      </c>
      <c r="E38">
        <v>2949</v>
      </c>
      <c r="F38">
        <v>1605</v>
      </c>
      <c r="G38">
        <v>2626</v>
      </c>
      <c r="H38">
        <v>1835</v>
      </c>
      <c r="I38">
        <v>2</v>
      </c>
      <c r="J38">
        <v>0</v>
      </c>
      <c r="K38" s="64">
        <f t="shared" si="0"/>
        <v>0.004861111111111094</v>
      </c>
    </row>
    <row r="39" spans="1:11" ht="15.75">
      <c r="A39" s="63">
        <v>0.5965277777777778</v>
      </c>
      <c r="B39">
        <v>37</v>
      </c>
      <c r="C39">
        <v>1535</v>
      </c>
      <c r="D39">
        <v>854</v>
      </c>
      <c r="E39">
        <v>3387</v>
      </c>
      <c r="F39">
        <v>3386</v>
      </c>
      <c r="G39">
        <v>2505</v>
      </c>
      <c r="H39">
        <v>2670</v>
      </c>
      <c r="I39">
        <v>1</v>
      </c>
      <c r="J39">
        <v>3</v>
      </c>
      <c r="K39" s="64">
        <f t="shared" si="0"/>
        <v>0.00694444444444442</v>
      </c>
    </row>
    <row r="40" spans="1:11" ht="15.75">
      <c r="A40" s="63">
        <v>0.5993055555555555</v>
      </c>
      <c r="B40">
        <v>38</v>
      </c>
      <c r="C40">
        <v>1305</v>
      </c>
      <c r="D40">
        <v>2935</v>
      </c>
      <c r="E40">
        <v>1312</v>
      </c>
      <c r="F40">
        <v>3360</v>
      </c>
      <c r="G40">
        <v>1310</v>
      </c>
      <c r="H40">
        <v>772</v>
      </c>
      <c r="I40">
        <v>5</v>
      </c>
      <c r="J40">
        <v>2</v>
      </c>
      <c r="K40" s="64">
        <f t="shared" si="0"/>
        <v>0.002777777777777768</v>
      </c>
    </row>
    <row r="41" spans="1:12" ht="15.75">
      <c r="A41" s="63">
        <f>(A42-A40)/2+A40</f>
        <v>0.6038194444444445</v>
      </c>
      <c r="B41">
        <v>39</v>
      </c>
      <c r="C41">
        <v>1565</v>
      </c>
      <c r="D41">
        <v>2625</v>
      </c>
      <c r="E41">
        <v>3040</v>
      </c>
      <c r="F41">
        <v>919</v>
      </c>
      <c r="G41">
        <v>886</v>
      </c>
      <c r="H41">
        <v>2056</v>
      </c>
      <c r="I41">
        <v>0</v>
      </c>
      <c r="J41">
        <v>0</v>
      </c>
      <c r="K41" s="64">
        <f t="shared" si="0"/>
        <v>0.004513888888888928</v>
      </c>
      <c r="L41" t="s">
        <v>86</v>
      </c>
    </row>
    <row r="42" spans="1:11" ht="15.75">
      <c r="A42" s="63">
        <v>0.6083333333333333</v>
      </c>
      <c r="B42">
        <v>40</v>
      </c>
      <c r="C42">
        <v>3375</v>
      </c>
      <c r="D42">
        <v>2994</v>
      </c>
      <c r="E42">
        <v>3379</v>
      </c>
      <c r="F42">
        <v>1325</v>
      </c>
      <c r="G42">
        <v>771</v>
      </c>
      <c r="H42">
        <v>2185</v>
      </c>
      <c r="I42">
        <v>1</v>
      </c>
      <c r="J42">
        <v>5</v>
      </c>
      <c r="K42" s="64">
        <f t="shared" si="0"/>
        <v>0.004513888888888817</v>
      </c>
    </row>
    <row r="43" spans="1:12" ht="15.75">
      <c r="A43" s="63">
        <v>0.6097222222222222</v>
      </c>
      <c r="B43">
        <v>39</v>
      </c>
      <c r="C43">
        <v>1565</v>
      </c>
      <c r="D43">
        <v>2625</v>
      </c>
      <c r="E43">
        <v>3040</v>
      </c>
      <c r="F43">
        <v>919</v>
      </c>
      <c r="G43">
        <v>886</v>
      </c>
      <c r="H43">
        <v>2056</v>
      </c>
      <c r="I43">
        <v>5</v>
      </c>
      <c r="J43">
        <v>10</v>
      </c>
      <c r="K43" s="64">
        <f t="shared" si="0"/>
        <v>0.001388888888888884</v>
      </c>
      <c r="L43" t="s">
        <v>86</v>
      </c>
    </row>
    <row r="44" spans="1:11" ht="15.75">
      <c r="A44" s="63">
        <v>0.6125</v>
      </c>
      <c r="B44">
        <v>41</v>
      </c>
      <c r="C44">
        <v>1075</v>
      </c>
      <c r="D44">
        <v>2852</v>
      </c>
      <c r="E44">
        <v>1846</v>
      </c>
      <c r="F44">
        <v>1404</v>
      </c>
      <c r="G44">
        <v>1114</v>
      </c>
      <c r="H44">
        <v>907</v>
      </c>
      <c r="I44">
        <v>0</v>
      </c>
      <c r="J44">
        <v>16</v>
      </c>
      <c r="K44" s="64">
        <f t="shared" si="0"/>
        <v>0.002777777777777879</v>
      </c>
    </row>
    <row r="45" spans="1:11" ht="15.75">
      <c r="A45" s="63">
        <v>0.6173611111111111</v>
      </c>
      <c r="B45">
        <v>42</v>
      </c>
      <c r="C45">
        <v>2198</v>
      </c>
      <c r="D45">
        <v>1246</v>
      </c>
      <c r="E45">
        <v>865</v>
      </c>
      <c r="F45">
        <v>3382</v>
      </c>
      <c r="G45">
        <v>2634</v>
      </c>
      <c r="H45">
        <v>1547</v>
      </c>
      <c r="I45">
        <v>1</v>
      </c>
      <c r="J45">
        <v>1</v>
      </c>
      <c r="K45" s="64">
        <f t="shared" si="0"/>
        <v>0.004861111111111094</v>
      </c>
    </row>
    <row r="46" spans="1:11" ht="15.75">
      <c r="A46" s="63">
        <v>0.6208333333333333</v>
      </c>
      <c r="B46">
        <v>43</v>
      </c>
      <c r="C46">
        <v>2809</v>
      </c>
      <c r="D46">
        <v>188</v>
      </c>
      <c r="E46">
        <v>1334</v>
      </c>
      <c r="F46">
        <v>1482</v>
      </c>
      <c r="G46">
        <v>781</v>
      </c>
      <c r="H46">
        <v>1053</v>
      </c>
      <c r="I46">
        <v>12</v>
      </c>
      <c r="J46">
        <v>4</v>
      </c>
      <c r="K46" s="64">
        <f t="shared" si="0"/>
        <v>0.00347222222222221</v>
      </c>
    </row>
    <row r="47" spans="1:11" ht="15.75">
      <c r="A47" s="63">
        <v>0.6256944444444444</v>
      </c>
      <c r="B47">
        <v>44</v>
      </c>
      <c r="C47">
        <v>1815</v>
      </c>
      <c r="D47">
        <v>771</v>
      </c>
      <c r="E47">
        <v>1835</v>
      </c>
      <c r="F47">
        <v>1241</v>
      </c>
      <c r="G47">
        <v>3387</v>
      </c>
      <c r="H47">
        <v>1310</v>
      </c>
      <c r="I47">
        <v>0</v>
      </c>
      <c r="J47">
        <v>8</v>
      </c>
      <c r="K47" s="64">
        <f t="shared" si="0"/>
        <v>0.004861111111111094</v>
      </c>
    </row>
    <row r="48" spans="1:11" ht="15.75">
      <c r="A48" s="63">
        <v>0.6291666666666667</v>
      </c>
      <c r="B48">
        <v>45</v>
      </c>
      <c r="C48">
        <v>1846</v>
      </c>
      <c r="D48">
        <v>2994</v>
      </c>
      <c r="E48">
        <v>886</v>
      </c>
      <c r="F48">
        <v>2670</v>
      </c>
      <c r="G48">
        <v>3379</v>
      </c>
      <c r="H48">
        <v>3117</v>
      </c>
      <c r="I48">
        <v>0</v>
      </c>
      <c r="J48">
        <v>0</v>
      </c>
      <c r="K48" s="64">
        <f t="shared" si="0"/>
        <v>0.00347222222222221</v>
      </c>
    </row>
    <row r="49" spans="1:11" ht="15.75">
      <c r="A49" s="63">
        <v>0.6340277777777777</v>
      </c>
      <c r="B49">
        <v>46</v>
      </c>
      <c r="C49">
        <v>919</v>
      </c>
      <c r="D49">
        <v>1114</v>
      </c>
      <c r="E49">
        <v>2625</v>
      </c>
      <c r="F49">
        <v>2198</v>
      </c>
      <c r="G49">
        <v>1514</v>
      </c>
      <c r="H49">
        <v>1404</v>
      </c>
      <c r="I49">
        <v>8</v>
      </c>
      <c r="J49">
        <v>0</v>
      </c>
      <c r="K49" s="64">
        <f t="shared" si="0"/>
        <v>0.004861111111111094</v>
      </c>
    </row>
    <row r="50" spans="1:11" ht="15.75">
      <c r="A50" s="63">
        <v>0.6375</v>
      </c>
      <c r="B50">
        <v>47</v>
      </c>
      <c r="C50">
        <v>188</v>
      </c>
      <c r="D50">
        <v>1547</v>
      </c>
      <c r="E50">
        <v>1325</v>
      </c>
      <c r="F50">
        <v>772</v>
      </c>
      <c r="G50">
        <v>2949</v>
      </c>
      <c r="H50">
        <v>2809</v>
      </c>
      <c r="I50">
        <v>11</v>
      </c>
      <c r="J50">
        <v>9</v>
      </c>
      <c r="K50" s="64">
        <f t="shared" si="0"/>
        <v>0.00347222222222221</v>
      </c>
    </row>
    <row r="51" spans="1:11" ht="15.75">
      <c r="A51" s="63">
        <v>0.6416666666666667</v>
      </c>
      <c r="B51">
        <v>48</v>
      </c>
      <c r="C51">
        <v>854</v>
      </c>
      <c r="D51">
        <v>1053</v>
      </c>
      <c r="E51">
        <v>2634</v>
      </c>
      <c r="F51">
        <v>3382</v>
      </c>
      <c r="G51">
        <v>2935</v>
      </c>
      <c r="H51">
        <v>2626</v>
      </c>
      <c r="I51">
        <v>0</v>
      </c>
      <c r="J51">
        <v>1</v>
      </c>
      <c r="K51" s="64">
        <f t="shared" si="0"/>
        <v>0.004166666666666763</v>
      </c>
    </row>
    <row r="52" spans="1:11" ht="15.75">
      <c r="A52" s="63">
        <v>0.6465277777777778</v>
      </c>
      <c r="B52">
        <v>49</v>
      </c>
      <c r="C52">
        <v>907</v>
      </c>
      <c r="D52">
        <v>3360</v>
      </c>
      <c r="E52">
        <v>1482</v>
      </c>
      <c r="F52">
        <v>1221</v>
      </c>
      <c r="G52">
        <v>1605</v>
      </c>
      <c r="H52">
        <v>3375</v>
      </c>
      <c r="I52">
        <v>0</v>
      </c>
      <c r="J52">
        <v>2</v>
      </c>
      <c r="K52" s="64">
        <f t="shared" si="0"/>
        <v>0.004861111111111094</v>
      </c>
    </row>
    <row r="53" spans="1:11" ht="15.75">
      <c r="A53" s="63">
        <v>0.65</v>
      </c>
      <c r="B53">
        <v>50</v>
      </c>
      <c r="C53">
        <v>1312</v>
      </c>
      <c r="D53">
        <v>2505</v>
      </c>
      <c r="E53">
        <v>1535</v>
      </c>
      <c r="F53">
        <v>2185</v>
      </c>
      <c r="G53">
        <v>1815</v>
      </c>
      <c r="H53">
        <v>865</v>
      </c>
      <c r="I53">
        <v>7</v>
      </c>
      <c r="J53">
        <v>0</v>
      </c>
      <c r="K53" s="64">
        <f t="shared" si="0"/>
        <v>0.00347222222222221</v>
      </c>
    </row>
    <row r="54" spans="1:11" ht="15.75">
      <c r="A54" s="63">
        <v>0.6541666666666667</v>
      </c>
      <c r="B54">
        <v>51</v>
      </c>
      <c r="C54">
        <v>1334</v>
      </c>
      <c r="D54">
        <v>1241</v>
      </c>
      <c r="E54">
        <v>2056</v>
      </c>
      <c r="F54">
        <v>1075</v>
      </c>
      <c r="G54">
        <v>1565</v>
      </c>
      <c r="H54">
        <v>1305</v>
      </c>
      <c r="I54">
        <v>10</v>
      </c>
      <c r="J54">
        <v>7</v>
      </c>
      <c r="K54" s="64">
        <f t="shared" si="0"/>
        <v>0.004166666666666652</v>
      </c>
    </row>
    <row r="55" spans="1:11" ht="15.75">
      <c r="A55" s="63">
        <v>0.6583333333333333</v>
      </c>
      <c r="B55">
        <v>52</v>
      </c>
      <c r="C55">
        <v>3386</v>
      </c>
      <c r="D55">
        <v>2702</v>
      </c>
      <c r="E55">
        <v>2852</v>
      </c>
      <c r="F55">
        <v>1246</v>
      </c>
      <c r="G55">
        <v>3040</v>
      </c>
      <c r="H55">
        <v>781</v>
      </c>
      <c r="I55">
        <v>8</v>
      </c>
      <c r="J55">
        <v>6</v>
      </c>
      <c r="K55" s="64">
        <f t="shared" si="0"/>
        <v>0.004166666666666652</v>
      </c>
    </row>
    <row r="56" spans="1:11" ht="15.75">
      <c r="A56" s="63">
        <v>0.6618055555555555</v>
      </c>
      <c r="B56">
        <v>53</v>
      </c>
      <c r="C56">
        <v>772</v>
      </c>
      <c r="D56">
        <v>188</v>
      </c>
      <c r="E56">
        <v>771</v>
      </c>
      <c r="F56">
        <v>1514</v>
      </c>
      <c r="G56">
        <v>886</v>
      </c>
      <c r="H56">
        <v>3382</v>
      </c>
      <c r="I56">
        <v>10</v>
      </c>
      <c r="J56">
        <v>2</v>
      </c>
      <c r="K56" s="64">
        <f t="shared" si="0"/>
        <v>0.00347222222222221</v>
      </c>
    </row>
    <row r="57" spans="1:11" ht="15.75">
      <c r="A57" s="63">
        <v>0.6673611111111111</v>
      </c>
      <c r="B57">
        <v>54</v>
      </c>
      <c r="C57">
        <v>1535</v>
      </c>
      <c r="D57">
        <v>1835</v>
      </c>
      <c r="E57">
        <v>3117</v>
      </c>
      <c r="F57">
        <v>854</v>
      </c>
      <c r="G57">
        <v>2949</v>
      </c>
      <c r="H57">
        <v>2935</v>
      </c>
      <c r="I57">
        <v>5</v>
      </c>
      <c r="J57">
        <v>5</v>
      </c>
      <c r="K57" s="64">
        <f t="shared" si="0"/>
        <v>0.005555555555555536</v>
      </c>
    </row>
    <row r="58" spans="1:11" ht="15.75">
      <c r="A58" s="63">
        <v>0.6715277777777778</v>
      </c>
      <c r="B58">
        <v>55</v>
      </c>
      <c r="C58">
        <v>1053</v>
      </c>
      <c r="D58">
        <v>3375</v>
      </c>
      <c r="E58">
        <v>1404</v>
      </c>
      <c r="F58">
        <v>1310</v>
      </c>
      <c r="G58">
        <v>1312</v>
      </c>
      <c r="H58">
        <v>1565</v>
      </c>
      <c r="I58">
        <v>1</v>
      </c>
      <c r="J58">
        <v>7</v>
      </c>
      <c r="K58" s="64">
        <f t="shared" si="0"/>
        <v>0.004166666666666763</v>
      </c>
    </row>
    <row r="59" spans="1:11" ht="15.75">
      <c r="A59" s="63">
        <v>0.6743055555555556</v>
      </c>
      <c r="B59">
        <v>56</v>
      </c>
      <c r="C59">
        <v>2185</v>
      </c>
      <c r="D59">
        <v>3360</v>
      </c>
      <c r="E59">
        <v>1305</v>
      </c>
      <c r="F59">
        <v>1547</v>
      </c>
      <c r="G59">
        <v>781</v>
      </c>
      <c r="H59">
        <v>1114</v>
      </c>
      <c r="I59">
        <v>4</v>
      </c>
      <c r="J59">
        <v>11</v>
      </c>
      <c r="K59" s="64">
        <f t="shared" si="0"/>
        <v>0.002777777777777768</v>
      </c>
    </row>
    <row r="60" spans="1:11" ht="15.75">
      <c r="A60" s="63">
        <v>0.6791666666666667</v>
      </c>
      <c r="B60">
        <v>57</v>
      </c>
      <c r="C60">
        <v>3387</v>
      </c>
      <c r="D60">
        <v>1075</v>
      </c>
      <c r="E60">
        <v>3379</v>
      </c>
      <c r="F60">
        <v>1605</v>
      </c>
      <c r="G60">
        <v>2852</v>
      </c>
      <c r="H60">
        <v>919</v>
      </c>
      <c r="I60">
        <v>2</v>
      </c>
      <c r="J60">
        <v>6</v>
      </c>
      <c r="K60" s="64">
        <f t="shared" si="0"/>
        <v>0.004861111111111094</v>
      </c>
    </row>
    <row r="61" spans="1:11" ht="15.75">
      <c r="A61" s="63">
        <v>0.6840277777777778</v>
      </c>
      <c r="B61">
        <v>58</v>
      </c>
      <c r="C61">
        <v>2809</v>
      </c>
      <c r="D61">
        <v>2626</v>
      </c>
      <c r="E61">
        <v>2994</v>
      </c>
      <c r="F61">
        <v>907</v>
      </c>
      <c r="G61">
        <v>2702</v>
      </c>
      <c r="H61">
        <v>865</v>
      </c>
      <c r="I61">
        <v>5</v>
      </c>
      <c r="J61">
        <v>1</v>
      </c>
      <c r="K61" s="64">
        <f t="shared" si="0"/>
        <v>0.004861111111111094</v>
      </c>
    </row>
    <row r="62" spans="1:11" ht="15.75">
      <c r="A62" s="63">
        <v>0.6881944444444444</v>
      </c>
      <c r="B62">
        <v>59</v>
      </c>
      <c r="C62">
        <v>1846</v>
      </c>
      <c r="D62">
        <v>1241</v>
      </c>
      <c r="E62">
        <v>2670</v>
      </c>
      <c r="F62">
        <v>2198</v>
      </c>
      <c r="G62">
        <v>3386</v>
      </c>
      <c r="H62">
        <v>2625</v>
      </c>
      <c r="I62">
        <v>3</v>
      </c>
      <c r="J62">
        <v>5</v>
      </c>
      <c r="K62" s="64">
        <f t="shared" si="0"/>
        <v>0.004166666666666652</v>
      </c>
    </row>
    <row r="63" spans="1:12" ht="15.75">
      <c r="A63" s="63">
        <v>0.69375</v>
      </c>
      <c r="B63">
        <v>60</v>
      </c>
      <c r="C63">
        <v>1482</v>
      </c>
      <c r="D63">
        <v>2505</v>
      </c>
      <c r="E63">
        <v>3040</v>
      </c>
      <c r="F63">
        <v>2634</v>
      </c>
      <c r="G63">
        <v>1246</v>
      </c>
      <c r="H63">
        <v>1325</v>
      </c>
      <c r="I63">
        <v>5</v>
      </c>
      <c r="J63">
        <v>3</v>
      </c>
      <c r="K63" s="64">
        <f t="shared" si="0"/>
        <v>0.005555555555555536</v>
      </c>
      <c r="L63" s="14">
        <f>(SUM(K34:K63))/(63-34)</f>
        <v>0.00428639846743295</v>
      </c>
    </row>
    <row r="64" spans="1:12" ht="15.75">
      <c r="A64" s="63">
        <v>0.3736111111111111</v>
      </c>
      <c r="B64">
        <v>61</v>
      </c>
      <c r="C64">
        <v>1334</v>
      </c>
      <c r="D64">
        <v>1815</v>
      </c>
      <c r="E64">
        <v>1114</v>
      </c>
      <c r="F64">
        <v>1221</v>
      </c>
      <c r="G64">
        <v>2056</v>
      </c>
      <c r="H64">
        <v>2935</v>
      </c>
      <c r="I64">
        <v>17</v>
      </c>
      <c r="J64">
        <v>12</v>
      </c>
      <c r="K64" s="64">
        <v>0</v>
      </c>
      <c r="L64" t="s">
        <v>40</v>
      </c>
    </row>
    <row r="65" spans="1:11" ht="15.75">
      <c r="A65" s="63">
        <v>0.37777777777777777</v>
      </c>
      <c r="B65">
        <v>62</v>
      </c>
      <c r="C65">
        <v>1514</v>
      </c>
      <c r="D65">
        <v>1547</v>
      </c>
      <c r="E65">
        <v>3387</v>
      </c>
      <c r="F65">
        <v>854</v>
      </c>
      <c r="G65">
        <v>3375</v>
      </c>
      <c r="H65">
        <v>2702</v>
      </c>
      <c r="I65">
        <v>2</v>
      </c>
      <c r="J65">
        <v>3</v>
      </c>
      <c r="K65" s="64">
        <f t="shared" si="0"/>
        <v>0.004166666666666652</v>
      </c>
    </row>
    <row r="66" spans="1:11" ht="15.75">
      <c r="A66" s="63">
        <v>0.3819444444444444</v>
      </c>
      <c r="B66">
        <v>63</v>
      </c>
      <c r="C66">
        <v>1053</v>
      </c>
      <c r="D66">
        <v>1565</v>
      </c>
      <c r="E66">
        <v>2198</v>
      </c>
      <c r="F66">
        <v>1835</v>
      </c>
      <c r="G66">
        <v>2852</v>
      </c>
      <c r="H66">
        <v>2949</v>
      </c>
      <c r="I66">
        <v>2</v>
      </c>
      <c r="J66">
        <v>8</v>
      </c>
      <c r="K66" s="64">
        <f t="shared" si="0"/>
        <v>0.004166666666666652</v>
      </c>
    </row>
    <row r="67" spans="1:11" ht="15.75">
      <c r="A67" s="63">
        <v>0.38819444444444445</v>
      </c>
      <c r="B67">
        <v>64</v>
      </c>
      <c r="C67">
        <v>1241</v>
      </c>
      <c r="D67">
        <v>1482</v>
      </c>
      <c r="E67">
        <v>886</v>
      </c>
      <c r="F67">
        <v>3382</v>
      </c>
      <c r="G67">
        <v>1846</v>
      </c>
      <c r="H67">
        <v>2185</v>
      </c>
      <c r="I67">
        <v>4</v>
      </c>
      <c r="J67">
        <v>2</v>
      </c>
      <c r="K67" s="64">
        <f t="shared" si="0"/>
        <v>0.006250000000000033</v>
      </c>
    </row>
    <row r="68" spans="1:11" ht="15.75">
      <c r="A68" s="63">
        <v>0.3909722222222222</v>
      </c>
      <c r="B68">
        <v>65</v>
      </c>
      <c r="C68">
        <v>2809</v>
      </c>
      <c r="D68">
        <v>1312</v>
      </c>
      <c r="E68">
        <v>1605</v>
      </c>
      <c r="F68">
        <v>1535</v>
      </c>
      <c r="G68">
        <v>2056</v>
      </c>
      <c r="H68">
        <v>188</v>
      </c>
      <c r="I68">
        <v>0</v>
      </c>
      <c r="J68">
        <v>15</v>
      </c>
      <c r="K68" s="64">
        <f aca="true" t="shared" si="1" ref="K68:K90">A68-A67</f>
        <v>0.002777777777777768</v>
      </c>
    </row>
    <row r="69" spans="1:11" ht="15.75">
      <c r="A69" s="63">
        <v>0.3958333333333333</v>
      </c>
      <c r="B69">
        <v>66</v>
      </c>
      <c r="C69">
        <v>772</v>
      </c>
      <c r="D69">
        <v>1334</v>
      </c>
      <c r="E69">
        <v>1404</v>
      </c>
      <c r="F69">
        <v>2505</v>
      </c>
      <c r="G69">
        <v>865</v>
      </c>
      <c r="H69">
        <v>2994</v>
      </c>
      <c r="I69">
        <v>6</v>
      </c>
      <c r="J69">
        <v>1</v>
      </c>
      <c r="K69" s="64">
        <f t="shared" si="1"/>
        <v>0.004861111111111094</v>
      </c>
    </row>
    <row r="70" spans="1:11" ht="15.75">
      <c r="A70" s="63">
        <v>0.40069444444444446</v>
      </c>
      <c r="B70">
        <v>67</v>
      </c>
      <c r="C70">
        <v>3117</v>
      </c>
      <c r="D70">
        <v>2626</v>
      </c>
      <c r="E70">
        <v>1305</v>
      </c>
      <c r="F70">
        <v>2625</v>
      </c>
      <c r="G70">
        <v>1815</v>
      </c>
      <c r="H70">
        <v>1325</v>
      </c>
      <c r="I70">
        <v>9</v>
      </c>
      <c r="J70">
        <v>11</v>
      </c>
      <c r="K70" s="64">
        <f t="shared" si="1"/>
        <v>0.004861111111111149</v>
      </c>
    </row>
    <row r="71" spans="1:11" ht="15.75">
      <c r="A71" s="63">
        <v>0.4041666666666666</v>
      </c>
      <c r="B71">
        <v>68</v>
      </c>
      <c r="C71">
        <v>771</v>
      </c>
      <c r="D71">
        <v>781</v>
      </c>
      <c r="E71">
        <v>3379</v>
      </c>
      <c r="F71">
        <v>2634</v>
      </c>
      <c r="G71">
        <v>907</v>
      </c>
      <c r="H71">
        <v>3040</v>
      </c>
      <c r="I71">
        <v>4</v>
      </c>
      <c r="J71">
        <v>4</v>
      </c>
      <c r="K71" s="64">
        <f t="shared" si="1"/>
        <v>0.0034722222222221544</v>
      </c>
    </row>
    <row r="72" spans="1:11" ht="15.75">
      <c r="A72" s="63">
        <v>0.41041666666666665</v>
      </c>
      <c r="B72">
        <v>69</v>
      </c>
      <c r="C72">
        <v>919</v>
      </c>
      <c r="D72">
        <v>1246</v>
      </c>
      <c r="E72">
        <v>1075</v>
      </c>
      <c r="F72">
        <v>2670</v>
      </c>
      <c r="G72">
        <v>3360</v>
      </c>
      <c r="H72">
        <v>1221</v>
      </c>
      <c r="I72">
        <v>0</v>
      </c>
      <c r="J72">
        <v>2</v>
      </c>
      <c r="K72" s="64">
        <f t="shared" si="1"/>
        <v>0.006250000000000033</v>
      </c>
    </row>
    <row r="73" spans="1:11" ht="15.75">
      <c r="A73" s="63">
        <v>0.4145833333333333</v>
      </c>
      <c r="B73">
        <v>70</v>
      </c>
      <c r="C73">
        <v>3386</v>
      </c>
      <c r="D73">
        <v>1114</v>
      </c>
      <c r="E73">
        <v>1605</v>
      </c>
      <c r="F73">
        <v>1310</v>
      </c>
      <c r="G73">
        <v>2809</v>
      </c>
      <c r="H73">
        <v>2505</v>
      </c>
      <c r="I73">
        <v>10</v>
      </c>
      <c r="J73">
        <v>8</v>
      </c>
      <c r="K73" s="64">
        <f t="shared" si="1"/>
        <v>0.004166666666666652</v>
      </c>
    </row>
    <row r="74" spans="1:11" ht="15.75">
      <c r="A74" s="63">
        <v>0.41944444444444445</v>
      </c>
      <c r="B74">
        <v>71</v>
      </c>
      <c r="C74">
        <v>865</v>
      </c>
      <c r="D74">
        <v>1404</v>
      </c>
      <c r="E74">
        <v>1565</v>
      </c>
      <c r="F74">
        <v>3117</v>
      </c>
      <c r="G74">
        <v>1482</v>
      </c>
      <c r="H74">
        <v>3387</v>
      </c>
      <c r="I74">
        <v>2</v>
      </c>
      <c r="J74">
        <v>3</v>
      </c>
      <c r="K74" s="64">
        <f t="shared" si="1"/>
        <v>0.004861111111111149</v>
      </c>
    </row>
    <row r="75" spans="1:11" ht="15.75">
      <c r="A75" s="63">
        <v>0.42569444444444443</v>
      </c>
      <c r="B75">
        <v>72</v>
      </c>
      <c r="C75">
        <v>2702</v>
      </c>
      <c r="D75">
        <v>2198</v>
      </c>
      <c r="E75">
        <v>1547</v>
      </c>
      <c r="F75">
        <v>1815</v>
      </c>
      <c r="G75">
        <v>886</v>
      </c>
      <c r="H75">
        <v>2935</v>
      </c>
      <c r="I75">
        <v>3</v>
      </c>
      <c r="J75">
        <v>2</v>
      </c>
      <c r="K75" s="64">
        <f t="shared" si="1"/>
        <v>0.006249999999999978</v>
      </c>
    </row>
    <row r="76" spans="1:11" ht="15.75">
      <c r="A76" s="63">
        <v>0.4305555555555556</v>
      </c>
      <c r="B76">
        <v>73</v>
      </c>
      <c r="C76">
        <v>781</v>
      </c>
      <c r="D76">
        <v>772</v>
      </c>
      <c r="E76">
        <v>2056</v>
      </c>
      <c r="F76">
        <v>1835</v>
      </c>
      <c r="G76">
        <v>1846</v>
      </c>
      <c r="H76">
        <v>1053</v>
      </c>
      <c r="I76">
        <v>10</v>
      </c>
      <c r="J76">
        <v>1</v>
      </c>
      <c r="K76" s="64">
        <f t="shared" si="1"/>
        <v>0.004861111111111149</v>
      </c>
    </row>
    <row r="77" spans="1:11" ht="15.75">
      <c r="A77" s="63">
        <v>0.4354166666666666</v>
      </c>
      <c r="B77">
        <v>74</v>
      </c>
      <c r="C77">
        <v>907</v>
      </c>
      <c r="D77">
        <v>3375</v>
      </c>
      <c r="E77">
        <v>1246</v>
      </c>
      <c r="F77">
        <v>1241</v>
      </c>
      <c r="G77">
        <v>3382</v>
      </c>
      <c r="H77">
        <v>2949</v>
      </c>
      <c r="I77">
        <v>0</v>
      </c>
      <c r="J77">
        <v>10</v>
      </c>
      <c r="K77" s="64">
        <f t="shared" si="1"/>
        <v>0.004861111111111038</v>
      </c>
    </row>
    <row r="78" spans="1:11" ht="15.75">
      <c r="A78" s="63">
        <v>0.4388888888888889</v>
      </c>
      <c r="B78">
        <v>75</v>
      </c>
      <c r="C78">
        <v>1310</v>
      </c>
      <c r="D78">
        <v>1514</v>
      </c>
      <c r="E78">
        <v>3386</v>
      </c>
      <c r="F78">
        <v>2994</v>
      </c>
      <c r="G78">
        <v>1075</v>
      </c>
      <c r="H78">
        <v>1325</v>
      </c>
      <c r="I78">
        <v>6</v>
      </c>
      <c r="J78">
        <v>4</v>
      </c>
      <c r="K78" s="64">
        <f t="shared" si="1"/>
        <v>0.0034722222222222654</v>
      </c>
    </row>
    <row r="79" spans="1:11" ht="15.75">
      <c r="A79" s="63">
        <v>0.4451388888888889</v>
      </c>
      <c r="B79">
        <v>76</v>
      </c>
      <c r="C79">
        <v>854</v>
      </c>
      <c r="D79">
        <v>2852</v>
      </c>
      <c r="E79">
        <v>2185</v>
      </c>
      <c r="F79">
        <v>1305</v>
      </c>
      <c r="G79">
        <v>1221</v>
      </c>
      <c r="H79">
        <v>771</v>
      </c>
      <c r="I79">
        <v>6</v>
      </c>
      <c r="J79">
        <v>11</v>
      </c>
      <c r="K79" s="64">
        <f t="shared" si="1"/>
        <v>0.006250000000000033</v>
      </c>
    </row>
    <row r="80" spans="1:11" ht="15.75">
      <c r="A80" s="63">
        <v>0.45069444444444445</v>
      </c>
      <c r="B80">
        <v>77</v>
      </c>
      <c r="C80">
        <v>2625</v>
      </c>
      <c r="D80">
        <v>1312</v>
      </c>
      <c r="E80">
        <v>3360</v>
      </c>
      <c r="F80">
        <v>3379</v>
      </c>
      <c r="G80">
        <v>3040</v>
      </c>
      <c r="H80">
        <v>1334</v>
      </c>
      <c r="I80">
        <v>3</v>
      </c>
      <c r="J80">
        <v>2</v>
      </c>
      <c r="K80" s="64">
        <f t="shared" si="1"/>
        <v>0.005555555555555536</v>
      </c>
    </row>
    <row r="81" spans="1:11" ht="15.75">
      <c r="A81" s="63">
        <v>0.45555555555555555</v>
      </c>
      <c r="B81">
        <v>78</v>
      </c>
      <c r="C81">
        <v>2670</v>
      </c>
      <c r="D81">
        <v>1535</v>
      </c>
      <c r="E81">
        <v>919</v>
      </c>
      <c r="F81">
        <v>188</v>
      </c>
      <c r="G81">
        <v>2634</v>
      </c>
      <c r="H81">
        <v>2626</v>
      </c>
      <c r="I81">
        <v>1</v>
      </c>
      <c r="J81">
        <v>11</v>
      </c>
      <c r="K81" s="64">
        <f t="shared" si="1"/>
        <v>0.004861111111111094</v>
      </c>
    </row>
    <row r="82" spans="1:11" ht="15.75">
      <c r="A82" s="63">
        <v>0.46319444444444446</v>
      </c>
      <c r="B82">
        <v>79</v>
      </c>
      <c r="C82">
        <v>2809</v>
      </c>
      <c r="D82">
        <v>865</v>
      </c>
      <c r="E82">
        <v>3375</v>
      </c>
      <c r="F82">
        <v>1835</v>
      </c>
      <c r="G82">
        <v>1075</v>
      </c>
      <c r="H82">
        <v>2935</v>
      </c>
      <c r="I82">
        <v>4</v>
      </c>
      <c r="J82">
        <v>6</v>
      </c>
      <c r="K82" s="64">
        <f t="shared" si="1"/>
        <v>0.007638888888888917</v>
      </c>
    </row>
    <row r="83" spans="1:11" ht="15.75">
      <c r="A83" s="63">
        <v>0.4673611111111111</v>
      </c>
      <c r="B83">
        <v>80</v>
      </c>
      <c r="C83">
        <v>1241</v>
      </c>
      <c r="D83">
        <v>1815</v>
      </c>
      <c r="E83">
        <v>2852</v>
      </c>
      <c r="F83">
        <v>854</v>
      </c>
      <c r="G83">
        <v>1482</v>
      </c>
      <c r="H83">
        <v>772</v>
      </c>
      <c r="I83">
        <v>7</v>
      </c>
      <c r="J83">
        <v>6</v>
      </c>
      <c r="K83" s="64">
        <f t="shared" si="1"/>
        <v>0.004166666666666652</v>
      </c>
    </row>
    <row r="84" spans="1:11" ht="15.75">
      <c r="A84" s="63">
        <v>0.47222222222222227</v>
      </c>
      <c r="B84">
        <v>81</v>
      </c>
      <c r="C84">
        <v>3379</v>
      </c>
      <c r="D84">
        <v>2185</v>
      </c>
      <c r="E84">
        <v>3386</v>
      </c>
      <c r="F84">
        <v>2702</v>
      </c>
      <c r="G84">
        <v>1334</v>
      </c>
      <c r="H84">
        <v>3117</v>
      </c>
      <c r="I84">
        <v>2</v>
      </c>
      <c r="J84">
        <v>0</v>
      </c>
      <c r="K84" s="64">
        <f t="shared" si="1"/>
        <v>0.004861111111111149</v>
      </c>
    </row>
    <row r="85" spans="1:11" ht="15.75">
      <c r="A85" s="63">
        <v>0.4770833333333333</v>
      </c>
      <c r="B85">
        <v>82</v>
      </c>
      <c r="C85">
        <v>919</v>
      </c>
      <c r="D85">
        <v>3387</v>
      </c>
      <c r="E85">
        <v>1846</v>
      </c>
      <c r="F85">
        <v>1312</v>
      </c>
      <c r="G85">
        <v>1246</v>
      </c>
      <c r="H85">
        <v>2994</v>
      </c>
      <c r="I85">
        <v>0</v>
      </c>
      <c r="J85">
        <v>3</v>
      </c>
      <c r="K85" s="64">
        <f t="shared" si="1"/>
        <v>0.004861111111111038</v>
      </c>
    </row>
    <row r="86" spans="1:11" ht="15.75">
      <c r="A86" s="63">
        <v>0.48055555555555557</v>
      </c>
      <c r="B86">
        <v>83</v>
      </c>
      <c r="C86">
        <v>2626</v>
      </c>
      <c r="D86">
        <v>771</v>
      </c>
      <c r="E86">
        <v>1310</v>
      </c>
      <c r="F86">
        <v>188</v>
      </c>
      <c r="G86">
        <v>2198</v>
      </c>
      <c r="H86">
        <v>3360</v>
      </c>
      <c r="I86">
        <v>6</v>
      </c>
      <c r="J86">
        <v>11</v>
      </c>
      <c r="K86" s="64">
        <f t="shared" si="1"/>
        <v>0.0034722222222222654</v>
      </c>
    </row>
    <row r="87" spans="1:11" ht="15.75">
      <c r="A87" s="63">
        <v>0.48541666666666666</v>
      </c>
      <c r="B87">
        <v>84</v>
      </c>
      <c r="C87">
        <v>2505</v>
      </c>
      <c r="D87">
        <v>907</v>
      </c>
      <c r="E87">
        <v>1514</v>
      </c>
      <c r="F87">
        <v>1547</v>
      </c>
      <c r="G87">
        <v>1053</v>
      </c>
      <c r="H87">
        <v>2625</v>
      </c>
      <c r="I87">
        <v>1</v>
      </c>
      <c r="J87">
        <v>7</v>
      </c>
      <c r="K87" s="64">
        <f t="shared" si="1"/>
        <v>0.004861111111111094</v>
      </c>
    </row>
    <row r="88" spans="1:11" ht="15.75">
      <c r="A88" s="63">
        <v>0.4888888888888889</v>
      </c>
      <c r="B88">
        <v>85</v>
      </c>
      <c r="C88">
        <v>1605</v>
      </c>
      <c r="D88">
        <v>1404</v>
      </c>
      <c r="E88">
        <v>886</v>
      </c>
      <c r="F88">
        <v>2634</v>
      </c>
      <c r="G88">
        <v>1305</v>
      </c>
      <c r="H88">
        <v>2056</v>
      </c>
      <c r="I88">
        <v>5</v>
      </c>
      <c r="J88">
        <v>13</v>
      </c>
      <c r="K88" s="64">
        <f t="shared" si="1"/>
        <v>0.00347222222222221</v>
      </c>
    </row>
    <row r="89" spans="1:11" ht="15.75">
      <c r="A89" s="63">
        <v>0.4930555555555556</v>
      </c>
      <c r="B89">
        <v>86</v>
      </c>
      <c r="C89">
        <v>1325</v>
      </c>
      <c r="D89">
        <v>3040</v>
      </c>
      <c r="E89">
        <v>1221</v>
      </c>
      <c r="F89">
        <v>1565</v>
      </c>
      <c r="G89">
        <v>3382</v>
      </c>
      <c r="H89">
        <v>1535</v>
      </c>
      <c r="I89">
        <v>1</v>
      </c>
      <c r="J89">
        <v>5</v>
      </c>
      <c r="K89" s="64">
        <f t="shared" si="1"/>
        <v>0.004166666666666707</v>
      </c>
    </row>
    <row r="90" spans="1:12" ht="15.75">
      <c r="A90" s="63">
        <v>0.4986111111111111</v>
      </c>
      <c r="B90">
        <v>87</v>
      </c>
      <c r="C90">
        <v>781</v>
      </c>
      <c r="D90">
        <v>2949</v>
      </c>
      <c r="E90">
        <v>1312</v>
      </c>
      <c r="F90">
        <v>1114</v>
      </c>
      <c r="G90">
        <v>2670</v>
      </c>
      <c r="H90">
        <v>1310</v>
      </c>
      <c r="I90">
        <v>10</v>
      </c>
      <c r="J90">
        <v>10</v>
      </c>
      <c r="K90" s="64">
        <f t="shared" si="1"/>
        <v>0.005555555555555536</v>
      </c>
      <c r="L90" s="14">
        <f>(SUM(K64:K90))/(90-64)</f>
        <v>0.004807692307692308</v>
      </c>
    </row>
    <row r="91" spans="7:12" ht="15.75">
      <c r="G91" t="s">
        <v>128</v>
      </c>
      <c r="I91">
        <f>SUM(I3:I90)</f>
        <v>323</v>
      </c>
      <c r="J91">
        <f>SUM(J3:J90)</f>
        <v>438</v>
      </c>
      <c r="L91" s="14">
        <f>(SUM(K3:K90))/(90-3-4)</f>
        <v>0.004827643908969209</v>
      </c>
    </row>
    <row r="92" spans="7:10" ht="15.75">
      <c r="G92" t="s">
        <v>129</v>
      </c>
      <c r="J92">
        <f>(I91+J91)/(90-2)/2</f>
        <v>4.323863636363637</v>
      </c>
    </row>
    <row r="93" spans="1:11" ht="15.75">
      <c r="A93" s="117" t="s">
        <v>3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</row>
    <row r="94" spans="1:11" ht="31.5">
      <c r="A94" s="3" t="s">
        <v>4</v>
      </c>
      <c r="B94" s="3" t="s">
        <v>5</v>
      </c>
      <c r="C94" s="3" t="s">
        <v>6</v>
      </c>
      <c r="D94" s="3" t="s">
        <v>7</v>
      </c>
      <c r="E94" s="3" t="s">
        <v>8</v>
      </c>
      <c r="F94" s="3" t="s">
        <v>9</v>
      </c>
      <c r="G94" s="3" t="s">
        <v>10</v>
      </c>
      <c r="H94" s="3" t="s">
        <v>11</v>
      </c>
      <c r="I94" s="3" t="s">
        <v>12</v>
      </c>
      <c r="J94" s="3" t="s">
        <v>13</v>
      </c>
      <c r="K94" s="3" t="s">
        <v>14</v>
      </c>
    </row>
    <row r="95" spans="1:11" ht="15.75">
      <c r="A95" s="63">
        <v>0.5618055555555556</v>
      </c>
      <c r="B95" t="s">
        <v>135</v>
      </c>
      <c r="C95">
        <v>1</v>
      </c>
      <c r="D95">
        <v>1547</v>
      </c>
      <c r="E95">
        <v>1114</v>
      </c>
      <c r="F95">
        <v>2056</v>
      </c>
      <c r="G95">
        <v>1535</v>
      </c>
      <c r="H95">
        <v>1334</v>
      </c>
      <c r="I95">
        <v>2935</v>
      </c>
      <c r="J95">
        <v>19</v>
      </c>
      <c r="K95">
        <v>3</v>
      </c>
    </row>
    <row r="96" spans="1:11" ht="15.75">
      <c r="A96" s="63">
        <v>0.5680555555555555</v>
      </c>
      <c r="B96" t="s">
        <v>136</v>
      </c>
      <c r="C96">
        <v>2</v>
      </c>
      <c r="D96">
        <v>1305</v>
      </c>
      <c r="E96">
        <v>2949</v>
      </c>
      <c r="F96">
        <v>1404</v>
      </c>
      <c r="G96">
        <v>1565</v>
      </c>
      <c r="H96">
        <v>781</v>
      </c>
      <c r="I96">
        <v>2625</v>
      </c>
      <c r="J96">
        <v>7</v>
      </c>
      <c r="K96">
        <v>5</v>
      </c>
    </row>
    <row r="97" spans="1:11" ht="15.75">
      <c r="A97" s="63">
        <v>0.5736111111111112</v>
      </c>
      <c r="B97" t="s">
        <v>137</v>
      </c>
      <c r="C97">
        <v>3</v>
      </c>
      <c r="D97">
        <v>2505</v>
      </c>
      <c r="E97">
        <v>1310</v>
      </c>
      <c r="F97">
        <v>188</v>
      </c>
      <c r="G97">
        <v>2634</v>
      </c>
      <c r="H97">
        <v>1241</v>
      </c>
      <c r="I97">
        <v>2809</v>
      </c>
      <c r="J97">
        <v>0</v>
      </c>
      <c r="K97">
        <v>3</v>
      </c>
    </row>
    <row r="98" spans="1:11" ht="15.75">
      <c r="A98" s="63">
        <v>0.5805555555555556</v>
      </c>
      <c r="B98" t="s">
        <v>143</v>
      </c>
      <c r="C98">
        <v>4</v>
      </c>
      <c r="D98">
        <v>2852</v>
      </c>
      <c r="E98">
        <v>3386</v>
      </c>
      <c r="F98">
        <v>1815</v>
      </c>
      <c r="G98">
        <v>907</v>
      </c>
      <c r="H98">
        <v>3360</v>
      </c>
      <c r="I98">
        <v>1246</v>
      </c>
      <c r="J98">
        <v>10</v>
      </c>
      <c r="K98">
        <v>0</v>
      </c>
    </row>
    <row r="99" spans="1:11" ht="15.75">
      <c r="A99" s="63">
        <v>0.5902777777777778</v>
      </c>
      <c r="B99" t="s">
        <v>138</v>
      </c>
      <c r="C99">
        <v>5</v>
      </c>
      <c r="D99">
        <v>1114</v>
      </c>
      <c r="E99">
        <v>1547</v>
      </c>
      <c r="F99">
        <v>2056</v>
      </c>
      <c r="G99">
        <v>1535</v>
      </c>
      <c r="H99">
        <v>1334</v>
      </c>
      <c r="I99">
        <v>2935</v>
      </c>
      <c r="J99">
        <v>19</v>
      </c>
      <c r="K99">
        <v>1</v>
      </c>
    </row>
    <row r="100" spans="1:11" ht="15.75">
      <c r="A100" s="63">
        <v>0.5979166666666667</v>
      </c>
      <c r="B100" t="s">
        <v>139</v>
      </c>
      <c r="C100">
        <v>6</v>
      </c>
      <c r="D100">
        <v>1404</v>
      </c>
      <c r="E100">
        <v>2949</v>
      </c>
      <c r="F100">
        <v>1305</v>
      </c>
      <c r="G100">
        <v>781</v>
      </c>
      <c r="H100">
        <v>1565</v>
      </c>
      <c r="I100">
        <v>2625</v>
      </c>
      <c r="J100">
        <v>8</v>
      </c>
      <c r="K100">
        <v>1</v>
      </c>
    </row>
    <row r="101" spans="1:11" ht="15.75">
      <c r="A101" s="63">
        <v>0.6020833333333333</v>
      </c>
      <c r="B101" t="s">
        <v>140</v>
      </c>
      <c r="C101">
        <v>7</v>
      </c>
      <c r="D101">
        <v>2505</v>
      </c>
      <c r="E101">
        <v>188</v>
      </c>
      <c r="F101">
        <v>1310</v>
      </c>
      <c r="G101">
        <v>1241</v>
      </c>
      <c r="H101">
        <v>2809</v>
      </c>
      <c r="I101">
        <v>2634</v>
      </c>
      <c r="J101">
        <v>11</v>
      </c>
      <c r="K101">
        <v>5</v>
      </c>
    </row>
    <row r="102" spans="1:11" ht="15.75">
      <c r="A102" s="63">
        <v>0.6090277777777778</v>
      </c>
      <c r="B102" t="s">
        <v>141</v>
      </c>
      <c r="C102">
        <v>8</v>
      </c>
      <c r="D102">
        <v>2852</v>
      </c>
      <c r="E102">
        <v>1815</v>
      </c>
      <c r="F102">
        <v>3386</v>
      </c>
      <c r="G102">
        <v>3360</v>
      </c>
      <c r="H102">
        <v>907</v>
      </c>
      <c r="I102">
        <v>1246</v>
      </c>
      <c r="J102">
        <v>13</v>
      </c>
      <c r="K102">
        <v>3</v>
      </c>
    </row>
    <row r="103" spans="1:11" ht="15.75">
      <c r="A103" s="63">
        <v>0.6194444444444445</v>
      </c>
      <c r="B103" t="s">
        <v>57</v>
      </c>
      <c r="C103">
        <v>11</v>
      </c>
      <c r="D103">
        <v>188</v>
      </c>
      <c r="E103">
        <v>1310</v>
      </c>
      <c r="F103">
        <v>2505</v>
      </c>
      <c r="G103">
        <v>1241</v>
      </c>
      <c r="H103">
        <v>2809</v>
      </c>
      <c r="I103">
        <v>772</v>
      </c>
      <c r="J103">
        <v>11</v>
      </c>
      <c r="K103">
        <v>1</v>
      </c>
    </row>
    <row r="104" spans="1:11" ht="15.75">
      <c r="A104" s="63">
        <v>0.6256944444444444</v>
      </c>
      <c r="B104" t="s">
        <v>144</v>
      </c>
      <c r="C104">
        <v>13</v>
      </c>
      <c r="D104">
        <v>2056</v>
      </c>
      <c r="E104">
        <v>1547</v>
      </c>
      <c r="F104">
        <v>1114</v>
      </c>
      <c r="G104">
        <v>2949</v>
      </c>
      <c r="H104">
        <v>1305</v>
      </c>
      <c r="I104">
        <v>1404</v>
      </c>
      <c r="J104">
        <v>15</v>
      </c>
      <c r="K104">
        <v>11</v>
      </c>
    </row>
    <row r="105" spans="1:11" ht="15.75">
      <c r="A105" s="63">
        <v>0.6298611111111111</v>
      </c>
      <c r="B105" t="s">
        <v>145</v>
      </c>
      <c r="C105">
        <v>14</v>
      </c>
      <c r="D105">
        <v>188</v>
      </c>
      <c r="E105">
        <v>1310</v>
      </c>
      <c r="F105">
        <v>2505</v>
      </c>
      <c r="G105">
        <v>2852</v>
      </c>
      <c r="H105">
        <v>3386</v>
      </c>
      <c r="I105">
        <v>1815</v>
      </c>
      <c r="J105">
        <v>10</v>
      </c>
      <c r="K105">
        <v>5</v>
      </c>
    </row>
    <row r="106" spans="1:11" ht="15.75">
      <c r="A106" s="63">
        <v>0.6361111111111112</v>
      </c>
      <c r="B106" t="s">
        <v>146</v>
      </c>
      <c r="C106">
        <v>15</v>
      </c>
      <c r="D106">
        <v>1114</v>
      </c>
      <c r="E106">
        <v>2056</v>
      </c>
      <c r="F106">
        <v>1547</v>
      </c>
      <c r="G106">
        <v>2949</v>
      </c>
      <c r="H106">
        <v>1404</v>
      </c>
      <c r="I106">
        <v>1305</v>
      </c>
      <c r="J106">
        <v>18</v>
      </c>
      <c r="K106">
        <v>6</v>
      </c>
    </row>
    <row r="107" spans="1:11" ht="15.75">
      <c r="A107" s="63">
        <v>0.6527777777777778</v>
      </c>
      <c r="B107" t="s">
        <v>147</v>
      </c>
      <c r="C107">
        <v>16</v>
      </c>
      <c r="D107">
        <v>2505</v>
      </c>
      <c r="E107">
        <v>188</v>
      </c>
      <c r="F107">
        <v>1310</v>
      </c>
      <c r="G107">
        <v>1815</v>
      </c>
      <c r="H107">
        <v>3386</v>
      </c>
      <c r="I107">
        <v>2852</v>
      </c>
      <c r="J107">
        <v>12</v>
      </c>
      <c r="K107">
        <v>5</v>
      </c>
    </row>
    <row r="108" spans="1:11" ht="15.75">
      <c r="A108" s="63">
        <v>0.6659722222222222</v>
      </c>
      <c r="B108" t="s">
        <v>149</v>
      </c>
      <c r="C108">
        <v>19</v>
      </c>
      <c r="D108">
        <v>1114</v>
      </c>
      <c r="E108">
        <v>2056</v>
      </c>
      <c r="F108">
        <v>1547</v>
      </c>
      <c r="G108">
        <v>1310</v>
      </c>
      <c r="H108">
        <v>2505</v>
      </c>
      <c r="I108">
        <v>188</v>
      </c>
      <c r="J108">
        <v>14</v>
      </c>
      <c r="K108">
        <v>5</v>
      </c>
    </row>
    <row r="109" spans="1:11" ht="15.75">
      <c r="A109" s="63">
        <v>0.6763888888888889</v>
      </c>
      <c r="B109" t="s">
        <v>0</v>
      </c>
      <c r="C109">
        <v>20</v>
      </c>
      <c r="D109">
        <v>1114</v>
      </c>
      <c r="E109">
        <v>2056</v>
      </c>
      <c r="F109">
        <v>1547</v>
      </c>
      <c r="G109">
        <v>1310</v>
      </c>
      <c r="H109">
        <v>2505</v>
      </c>
      <c r="I109">
        <v>188</v>
      </c>
      <c r="J109">
        <v>16</v>
      </c>
      <c r="K109">
        <v>4</v>
      </c>
    </row>
    <row r="110" spans="8:11" ht="15.75">
      <c r="H110" t="s">
        <v>128</v>
      </c>
      <c r="J110">
        <f>SUM(J95:J109)</f>
        <v>183</v>
      </c>
      <c r="K110" s="32">
        <f>SUM(K95:K109)</f>
        <v>58</v>
      </c>
    </row>
    <row r="111" spans="8:11" ht="15.75">
      <c r="H111" t="s">
        <v>129</v>
      </c>
      <c r="K111">
        <f>(J110+K110)/(109-94)/2</f>
        <v>8.033333333333333</v>
      </c>
    </row>
  </sheetData>
  <sheetProtection/>
  <mergeCells count="2">
    <mergeCell ref="A1:J1"/>
    <mergeCell ref="A93:K93"/>
  </mergeCells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119"/>
  <sheetViews>
    <sheetView zoomScalePageLayoutView="0" workbookViewId="0" topLeftCell="A89">
      <selection activeCell="K98" sqref="K98"/>
    </sheetView>
  </sheetViews>
  <sheetFormatPr defaultColWidth="11.00390625" defaultRowHeight="15.75"/>
  <sheetData>
    <row r="1" spans="1:10" ht="15.75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1" ht="31.5">
      <c r="A2" s="3" t="s">
        <v>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11" t="s">
        <v>39</v>
      </c>
    </row>
    <row r="3" spans="1:12" ht="15.75">
      <c r="A3" s="63">
        <v>0.40208333333333335</v>
      </c>
      <c r="B3">
        <v>1</v>
      </c>
      <c r="C3">
        <v>238</v>
      </c>
      <c r="D3">
        <v>809</v>
      </c>
      <c r="E3">
        <v>173</v>
      </c>
      <c r="F3">
        <v>270</v>
      </c>
      <c r="G3">
        <v>236</v>
      </c>
      <c r="H3">
        <v>1991</v>
      </c>
      <c r="I3">
        <v>5</v>
      </c>
      <c r="J3">
        <v>0</v>
      </c>
      <c r="K3">
        <v>0</v>
      </c>
      <c r="L3" t="s">
        <v>41</v>
      </c>
    </row>
    <row r="4" spans="1:11" ht="15.75">
      <c r="A4" s="63">
        <v>0.4069444444444445</v>
      </c>
      <c r="B4">
        <v>2</v>
      </c>
      <c r="C4">
        <v>40</v>
      </c>
      <c r="D4">
        <v>1784</v>
      </c>
      <c r="E4">
        <v>228</v>
      </c>
      <c r="F4">
        <v>3146</v>
      </c>
      <c r="G4">
        <v>716</v>
      </c>
      <c r="H4">
        <v>195</v>
      </c>
      <c r="I4">
        <v>2</v>
      </c>
      <c r="J4">
        <v>4</v>
      </c>
      <c r="K4" s="14">
        <f aca="true" t="shared" si="0" ref="K4:K67">A4-A3</f>
        <v>0.004861111111111149</v>
      </c>
    </row>
    <row r="5" spans="1:11" ht="15.75">
      <c r="A5" s="63">
        <v>0.4145833333333333</v>
      </c>
      <c r="B5">
        <v>3</v>
      </c>
      <c r="C5">
        <v>178</v>
      </c>
      <c r="D5">
        <v>714</v>
      </c>
      <c r="E5">
        <v>694</v>
      </c>
      <c r="F5">
        <v>175</v>
      </c>
      <c r="G5">
        <v>839</v>
      </c>
      <c r="H5">
        <v>3104</v>
      </c>
      <c r="I5">
        <v>4</v>
      </c>
      <c r="J5">
        <v>2</v>
      </c>
      <c r="K5" s="14">
        <f t="shared" si="0"/>
        <v>0.007638888888888806</v>
      </c>
    </row>
    <row r="6" spans="1:11" ht="15.75">
      <c r="A6" s="63">
        <v>0.4201388888888889</v>
      </c>
      <c r="B6">
        <v>4</v>
      </c>
      <c r="C6">
        <v>383</v>
      </c>
      <c r="D6">
        <v>533</v>
      </c>
      <c r="E6">
        <v>176</v>
      </c>
      <c r="F6">
        <v>663</v>
      </c>
      <c r="G6">
        <v>2836</v>
      </c>
      <c r="H6">
        <v>3141</v>
      </c>
      <c r="I6">
        <v>3</v>
      </c>
      <c r="J6">
        <v>4</v>
      </c>
      <c r="K6" s="14">
        <f t="shared" si="0"/>
        <v>0.005555555555555591</v>
      </c>
    </row>
    <row r="7" spans="1:11" ht="15.75">
      <c r="A7" s="63">
        <v>0.42430555555555555</v>
      </c>
      <c r="B7">
        <v>5</v>
      </c>
      <c r="C7">
        <v>335</v>
      </c>
      <c r="D7">
        <v>237</v>
      </c>
      <c r="E7">
        <v>2064</v>
      </c>
      <c r="F7">
        <v>2170</v>
      </c>
      <c r="G7">
        <v>2168</v>
      </c>
      <c r="H7">
        <v>181</v>
      </c>
      <c r="I7">
        <v>4</v>
      </c>
      <c r="J7">
        <v>4</v>
      </c>
      <c r="K7" s="14">
        <f t="shared" si="0"/>
        <v>0.004166666666666652</v>
      </c>
    </row>
    <row r="8" spans="1:11" ht="15.75">
      <c r="A8" s="63">
        <v>0.4305555555555556</v>
      </c>
      <c r="B8">
        <v>6</v>
      </c>
      <c r="C8">
        <v>3125</v>
      </c>
      <c r="D8">
        <v>61</v>
      </c>
      <c r="E8">
        <v>558</v>
      </c>
      <c r="F8">
        <v>2067</v>
      </c>
      <c r="G8">
        <v>1501</v>
      </c>
      <c r="H8">
        <v>1665</v>
      </c>
      <c r="I8">
        <v>0</v>
      </c>
      <c r="J8">
        <v>5</v>
      </c>
      <c r="K8" s="14">
        <f t="shared" si="0"/>
        <v>0.006250000000000033</v>
      </c>
    </row>
    <row r="9" spans="1:11" ht="15.75">
      <c r="A9" s="63">
        <v>0.4361111111111111</v>
      </c>
      <c r="B9">
        <v>7</v>
      </c>
      <c r="C9">
        <v>1071</v>
      </c>
      <c r="D9">
        <v>999</v>
      </c>
      <c r="E9">
        <v>102</v>
      </c>
      <c r="F9">
        <v>303</v>
      </c>
      <c r="G9">
        <v>230</v>
      </c>
      <c r="H9">
        <v>241</v>
      </c>
      <c r="I9">
        <v>2</v>
      </c>
      <c r="J9">
        <v>6</v>
      </c>
      <c r="K9" s="14">
        <f t="shared" si="0"/>
        <v>0.005555555555555536</v>
      </c>
    </row>
    <row r="10" spans="1:11" ht="15.75">
      <c r="A10" s="63">
        <v>0.44027777777777777</v>
      </c>
      <c r="B10">
        <v>8</v>
      </c>
      <c r="C10">
        <v>1699</v>
      </c>
      <c r="D10">
        <v>1027</v>
      </c>
      <c r="E10">
        <v>2862</v>
      </c>
      <c r="F10">
        <v>1740</v>
      </c>
      <c r="G10">
        <v>177</v>
      </c>
      <c r="H10">
        <v>95</v>
      </c>
      <c r="I10">
        <v>1</v>
      </c>
      <c r="J10">
        <v>1</v>
      </c>
      <c r="K10" s="14">
        <f t="shared" si="0"/>
        <v>0.004166666666666652</v>
      </c>
    </row>
    <row r="11" spans="1:11" ht="15.75">
      <c r="A11" s="63">
        <v>0.4444444444444444</v>
      </c>
      <c r="B11">
        <v>9</v>
      </c>
      <c r="C11">
        <v>3182</v>
      </c>
      <c r="D11">
        <v>571</v>
      </c>
      <c r="E11">
        <v>2791</v>
      </c>
      <c r="F11">
        <v>3412</v>
      </c>
      <c r="G11">
        <v>1073</v>
      </c>
      <c r="H11">
        <v>126</v>
      </c>
      <c r="I11">
        <v>1</v>
      </c>
      <c r="J11">
        <v>8</v>
      </c>
      <c r="K11" s="14">
        <f t="shared" si="0"/>
        <v>0.004166666666666652</v>
      </c>
    </row>
    <row r="12" spans="1:11" ht="15.75">
      <c r="A12" s="63">
        <v>0.4479166666666667</v>
      </c>
      <c r="B12">
        <v>10</v>
      </c>
      <c r="C12">
        <v>222</v>
      </c>
      <c r="D12">
        <v>176</v>
      </c>
      <c r="E12">
        <v>270</v>
      </c>
      <c r="F12">
        <v>1124</v>
      </c>
      <c r="G12">
        <v>178</v>
      </c>
      <c r="H12">
        <v>2168</v>
      </c>
      <c r="I12">
        <v>3</v>
      </c>
      <c r="J12">
        <v>4</v>
      </c>
      <c r="K12" s="14">
        <f t="shared" si="0"/>
        <v>0.0034722222222222654</v>
      </c>
    </row>
    <row r="13" spans="1:11" ht="15.75">
      <c r="A13" s="63">
        <v>0.4548611111111111</v>
      </c>
      <c r="B13">
        <v>11</v>
      </c>
      <c r="C13">
        <v>175</v>
      </c>
      <c r="D13">
        <v>195</v>
      </c>
      <c r="E13">
        <v>181</v>
      </c>
      <c r="F13">
        <v>663</v>
      </c>
      <c r="G13">
        <v>238</v>
      </c>
      <c r="H13">
        <v>383</v>
      </c>
      <c r="I13">
        <v>4</v>
      </c>
      <c r="J13">
        <v>4</v>
      </c>
      <c r="K13" s="14">
        <f t="shared" si="0"/>
        <v>0.00694444444444442</v>
      </c>
    </row>
    <row r="14" spans="1:11" ht="15.75">
      <c r="A14" s="63">
        <v>0.4625</v>
      </c>
      <c r="B14">
        <v>12</v>
      </c>
      <c r="C14">
        <v>241</v>
      </c>
      <c r="D14">
        <v>1501</v>
      </c>
      <c r="E14">
        <v>3104</v>
      </c>
      <c r="F14">
        <v>1784</v>
      </c>
      <c r="G14">
        <v>2064</v>
      </c>
      <c r="H14">
        <v>2836</v>
      </c>
      <c r="I14">
        <v>5</v>
      </c>
      <c r="J14">
        <v>4</v>
      </c>
      <c r="K14" s="14">
        <f t="shared" si="0"/>
        <v>0.007638888888888917</v>
      </c>
    </row>
    <row r="15" spans="1:11" ht="15.75">
      <c r="A15" s="63">
        <v>0.4694444444444445</v>
      </c>
      <c r="B15">
        <v>13</v>
      </c>
      <c r="C15">
        <v>2067</v>
      </c>
      <c r="D15">
        <v>714</v>
      </c>
      <c r="E15">
        <v>3125</v>
      </c>
      <c r="F15">
        <v>230</v>
      </c>
      <c r="G15">
        <v>2170</v>
      </c>
      <c r="H15">
        <v>1699</v>
      </c>
      <c r="I15">
        <v>4</v>
      </c>
      <c r="J15">
        <v>1</v>
      </c>
      <c r="K15" s="14">
        <f t="shared" si="0"/>
        <v>0.006944444444444475</v>
      </c>
    </row>
    <row r="16" spans="1:11" ht="15.75">
      <c r="A16" s="63">
        <v>0.47361111111111115</v>
      </c>
      <c r="B16">
        <v>14</v>
      </c>
      <c r="C16">
        <v>1027</v>
      </c>
      <c r="D16">
        <v>2791</v>
      </c>
      <c r="E16">
        <v>3141</v>
      </c>
      <c r="F16">
        <v>1665</v>
      </c>
      <c r="G16">
        <v>335</v>
      </c>
      <c r="H16">
        <v>228</v>
      </c>
      <c r="I16">
        <v>2</v>
      </c>
      <c r="J16">
        <v>0</v>
      </c>
      <c r="K16" s="14">
        <f t="shared" si="0"/>
        <v>0.004166666666666652</v>
      </c>
    </row>
    <row r="17" spans="1:11" ht="15.75">
      <c r="A17" s="63">
        <v>0.4770833333333333</v>
      </c>
      <c r="B17">
        <v>15</v>
      </c>
      <c r="C17">
        <v>999</v>
      </c>
      <c r="D17">
        <v>1740</v>
      </c>
      <c r="E17">
        <v>533</v>
      </c>
      <c r="F17">
        <v>839</v>
      </c>
      <c r="G17">
        <v>694</v>
      </c>
      <c r="H17">
        <v>571</v>
      </c>
      <c r="I17">
        <v>5</v>
      </c>
      <c r="J17">
        <v>5</v>
      </c>
      <c r="K17" s="14">
        <f t="shared" si="0"/>
        <v>0.0034722222222221544</v>
      </c>
    </row>
    <row r="18" spans="1:11" ht="15.75">
      <c r="A18" s="63">
        <v>0.4826388888888889</v>
      </c>
      <c r="B18">
        <v>16</v>
      </c>
      <c r="C18">
        <v>3412</v>
      </c>
      <c r="D18">
        <v>3146</v>
      </c>
      <c r="E18">
        <v>237</v>
      </c>
      <c r="F18">
        <v>558</v>
      </c>
      <c r="G18">
        <v>1991</v>
      </c>
      <c r="H18">
        <v>102</v>
      </c>
      <c r="I18">
        <v>4</v>
      </c>
      <c r="J18">
        <v>6</v>
      </c>
      <c r="K18" s="14">
        <f t="shared" si="0"/>
        <v>0.005555555555555591</v>
      </c>
    </row>
    <row r="19" spans="1:11" ht="15.75">
      <c r="A19" s="63">
        <v>0.4875</v>
      </c>
      <c r="B19">
        <v>17</v>
      </c>
      <c r="C19">
        <v>40</v>
      </c>
      <c r="D19">
        <v>126</v>
      </c>
      <c r="E19">
        <v>236</v>
      </c>
      <c r="F19">
        <v>61</v>
      </c>
      <c r="G19">
        <v>1124</v>
      </c>
      <c r="H19">
        <v>1073</v>
      </c>
      <c r="I19">
        <v>6</v>
      </c>
      <c r="J19">
        <v>9</v>
      </c>
      <c r="K19" s="14">
        <f t="shared" si="0"/>
        <v>0.004861111111111094</v>
      </c>
    </row>
    <row r="20" spans="1:11" ht="15.75">
      <c r="A20" s="63">
        <v>0.4930555555555556</v>
      </c>
      <c r="B20">
        <v>18</v>
      </c>
      <c r="C20">
        <v>716</v>
      </c>
      <c r="D20">
        <v>303</v>
      </c>
      <c r="E20">
        <v>809</v>
      </c>
      <c r="F20">
        <v>95</v>
      </c>
      <c r="G20">
        <v>3182</v>
      </c>
      <c r="H20">
        <v>2862</v>
      </c>
      <c r="I20">
        <v>6</v>
      </c>
      <c r="J20">
        <v>0</v>
      </c>
      <c r="K20" s="14">
        <f t="shared" si="0"/>
        <v>0.005555555555555591</v>
      </c>
    </row>
    <row r="21" spans="1:11" ht="15.75">
      <c r="A21" s="63">
        <v>0.5</v>
      </c>
      <c r="B21">
        <v>19</v>
      </c>
      <c r="C21">
        <v>1071</v>
      </c>
      <c r="D21">
        <v>177</v>
      </c>
      <c r="E21">
        <v>2791</v>
      </c>
      <c r="F21">
        <v>222</v>
      </c>
      <c r="G21">
        <v>173</v>
      </c>
      <c r="H21">
        <v>2067</v>
      </c>
      <c r="I21">
        <v>8</v>
      </c>
      <c r="J21">
        <v>2</v>
      </c>
      <c r="K21" s="14">
        <f t="shared" si="0"/>
        <v>0.00694444444444442</v>
      </c>
    </row>
    <row r="22" spans="1:11" ht="15.75">
      <c r="A22" s="63">
        <v>0.5041666666666667</v>
      </c>
      <c r="B22">
        <v>20</v>
      </c>
      <c r="C22">
        <v>3125</v>
      </c>
      <c r="D22">
        <v>1784</v>
      </c>
      <c r="E22">
        <v>241</v>
      </c>
      <c r="F22">
        <v>663</v>
      </c>
      <c r="G22">
        <v>694</v>
      </c>
      <c r="H22">
        <v>228</v>
      </c>
      <c r="I22">
        <v>3</v>
      </c>
      <c r="J22">
        <v>2</v>
      </c>
      <c r="K22" s="14">
        <f t="shared" si="0"/>
        <v>0.004166666666666652</v>
      </c>
    </row>
    <row r="23" spans="1:11" ht="15.75">
      <c r="A23" s="63">
        <v>0.5076388888888889</v>
      </c>
      <c r="B23">
        <v>21</v>
      </c>
      <c r="C23">
        <v>238</v>
      </c>
      <c r="D23">
        <v>3412</v>
      </c>
      <c r="E23">
        <v>558</v>
      </c>
      <c r="F23">
        <v>335</v>
      </c>
      <c r="G23">
        <v>3141</v>
      </c>
      <c r="H23">
        <v>2170</v>
      </c>
      <c r="I23">
        <v>11</v>
      </c>
      <c r="J23">
        <v>4</v>
      </c>
      <c r="K23" s="14">
        <f t="shared" si="0"/>
        <v>0.00347222222222221</v>
      </c>
    </row>
    <row r="24" spans="1:11" ht="15.75">
      <c r="A24" s="63">
        <v>0.5125</v>
      </c>
      <c r="B24">
        <v>22</v>
      </c>
      <c r="C24">
        <v>1665</v>
      </c>
      <c r="D24">
        <v>2064</v>
      </c>
      <c r="E24">
        <v>533</v>
      </c>
      <c r="F24">
        <v>126</v>
      </c>
      <c r="G24">
        <v>270</v>
      </c>
      <c r="H24">
        <v>3146</v>
      </c>
      <c r="I24">
        <v>0</v>
      </c>
      <c r="J24">
        <v>4</v>
      </c>
      <c r="K24" s="14">
        <f t="shared" si="0"/>
        <v>0.004861111111111094</v>
      </c>
    </row>
    <row r="25" spans="1:12" ht="15.75">
      <c r="A25" s="63">
        <v>0.5159722222222222</v>
      </c>
      <c r="B25">
        <v>23</v>
      </c>
      <c r="C25">
        <v>2836</v>
      </c>
      <c r="D25">
        <v>236</v>
      </c>
      <c r="E25">
        <v>178</v>
      </c>
      <c r="F25">
        <v>1699</v>
      </c>
      <c r="G25">
        <v>95</v>
      </c>
      <c r="H25">
        <v>303</v>
      </c>
      <c r="I25">
        <v>8</v>
      </c>
      <c r="J25">
        <v>4</v>
      </c>
      <c r="K25" s="14">
        <f t="shared" si="0"/>
        <v>0.00347222222222221</v>
      </c>
      <c r="L25" s="14">
        <f>(SUM(K3:K25))/(25-3)</f>
        <v>0.005176767676767674</v>
      </c>
    </row>
    <row r="26" spans="1:12" ht="15.75">
      <c r="A26" s="63">
        <v>0.5458333333333333</v>
      </c>
      <c r="B26">
        <v>24</v>
      </c>
      <c r="C26">
        <v>716</v>
      </c>
      <c r="D26">
        <v>237</v>
      </c>
      <c r="E26">
        <v>1991</v>
      </c>
      <c r="F26">
        <v>571</v>
      </c>
      <c r="G26">
        <v>222</v>
      </c>
      <c r="H26">
        <v>1124</v>
      </c>
      <c r="I26">
        <v>1</v>
      </c>
      <c r="J26">
        <v>5</v>
      </c>
      <c r="K26" s="64">
        <v>0</v>
      </c>
      <c r="L26" t="s">
        <v>46</v>
      </c>
    </row>
    <row r="27" spans="1:11" ht="15.75">
      <c r="A27" s="63">
        <v>0.55</v>
      </c>
      <c r="B27">
        <v>25</v>
      </c>
      <c r="C27">
        <v>2862</v>
      </c>
      <c r="D27">
        <v>1073</v>
      </c>
      <c r="E27">
        <v>177</v>
      </c>
      <c r="F27">
        <v>714</v>
      </c>
      <c r="G27">
        <v>383</v>
      </c>
      <c r="H27">
        <v>61</v>
      </c>
      <c r="I27">
        <v>8</v>
      </c>
      <c r="J27">
        <v>9</v>
      </c>
      <c r="K27" s="64">
        <f t="shared" si="0"/>
        <v>0.004166666666666763</v>
      </c>
    </row>
    <row r="28" spans="1:11" ht="15.75">
      <c r="A28" s="63">
        <v>0.55625</v>
      </c>
      <c r="B28">
        <v>26</v>
      </c>
      <c r="C28">
        <v>2168</v>
      </c>
      <c r="D28">
        <v>1740</v>
      </c>
      <c r="E28">
        <v>1071</v>
      </c>
      <c r="F28">
        <v>195</v>
      </c>
      <c r="G28">
        <v>809</v>
      </c>
      <c r="H28">
        <v>3104</v>
      </c>
      <c r="I28">
        <v>1</v>
      </c>
      <c r="J28">
        <v>2</v>
      </c>
      <c r="K28" s="64">
        <f t="shared" si="0"/>
        <v>0.006249999999999978</v>
      </c>
    </row>
    <row r="29" spans="1:11" ht="15.75">
      <c r="A29" s="63">
        <v>0.5604166666666667</v>
      </c>
      <c r="B29">
        <v>27</v>
      </c>
      <c r="C29">
        <v>181</v>
      </c>
      <c r="D29">
        <v>3182</v>
      </c>
      <c r="E29">
        <v>230</v>
      </c>
      <c r="F29">
        <v>839</v>
      </c>
      <c r="G29">
        <v>1501</v>
      </c>
      <c r="H29">
        <v>176</v>
      </c>
      <c r="I29">
        <v>7</v>
      </c>
      <c r="J29">
        <v>3</v>
      </c>
      <c r="K29" s="64">
        <f t="shared" si="0"/>
        <v>0.004166666666666652</v>
      </c>
    </row>
    <row r="30" spans="1:11" ht="15.75">
      <c r="A30" s="63">
        <v>0.5645833333333333</v>
      </c>
      <c r="B30">
        <v>28</v>
      </c>
      <c r="C30">
        <v>175</v>
      </c>
      <c r="D30">
        <v>999</v>
      </c>
      <c r="E30">
        <v>1027</v>
      </c>
      <c r="F30">
        <v>173</v>
      </c>
      <c r="G30">
        <v>40</v>
      </c>
      <c r="H30">
        <v>102</v>
      </c>
      <c r="I30">
        <v>7</v>
      </c>
      <c r="J30">
        <v>2</v>
      </c>
      <c r="K30" s="64">
        <f t="shared" si="0"/>
        <v>0.004166666666666652</v>
      </c>
    </row>
    <row r="31" spans="1:11" ht="15.75">
      <c r="A31" s="63">
        <v>0.5680555555555555</v>
      </c>
      <c r="B31">
        <v>29</v>
      </c>
      <c r="C31">
        <v>694</v>
      </c>
      <c r="D31">
        <v>2067</v>
      </c>
      <c r="E31">
        <v>126</v>
      </c>
      <c r="F31">
        <v>335</v>
      </c>
      <c r="G31">
        <v>222</v>
      </c>
      <c r="H31">
        <v>303</v>
      </c>
      <c r="I31">
        <v>3</v>
      </c>
      <c r="J31">
        <v>6</v>
      </c>
      <c r="K31" s="64">
        <f t="shared" si="0"/>
        <v>0.00347222222222221</v>
      </c>
    </row>
    <row r="32" spans="1:11" ht="15.75">
      <c r="A32" s="63">
        <v>0.575</v>
      </c>
      <c r="B32">
        <v>30</v>
      </c>
      <c r="C32">
        <v>571</v>
      </c>
      <c r="D32">
        <v>663</v>
      </c>
      <c r="E32">
        <v>1784</v>
      </c>
      <c r="F32">
        <v>236</v>
      </c>
      <c r="G32">
        <v>1665</v>
      </c>
      <c r="H32">
        <v>238</v>
      </c>
      <c r="I32">
        <v>2</v>
      </c>
      <c r="J32">
        <v>2</v>
      </c>
      <c r="K32" s="64">
        <f t="shared" si="0"/>
        <v>0.00694444444444442</v>
      </c>
    </row>
    <row r="33" spans="1:11" ht="15.75">
      <c r="A33" s="63">
        <v>0.58125</v>
      </c>
      <c r="B33">
        <v>31</v>
      </c>
      <c r="C33">
        <v>1124</v>
      </c>
      <c r="D33">
        <v>177</v>
      </c>
      <c r="E33">
        <v>237</v>
      </c>
      <c r="F33">
        <v>241</v>
      </c>
      <c r="G33">
        <v>1071</v>
      </c>
      <c r="H33">
        <v>3412</v>
      </c>
      <c r="I33">
        <v>11</v>
      </c>
      <c r="J33">
        <v>4</v>
      </c>
      <c r="K33" s="64">
        <f t="shared" si="0"/>
        <v>0.006250000000000089</v>
      </c>
    </row>
    <row r="34" spans="1:11" ht="15.75">
      <c r="A34" s="63">
        <v>0.5888888888888889</v>
      </c>
      <c r="B34">
        <v>32</v>
      </c>
      <c r="C34">
        <v>178</v>
      </c>
      <c r="D34">
        <v>1991</v>
      </c>
      <c r="E34">
        <v>3125</v>
      </c>
      <c r="F34">
        <v>3182</v>
      </c>
      <c r="G34">
        <v>3141</v>
      </c>
      <c r="H34">
        <v>195</v>
      </c>
      <c r="I34">
        <v>4</v>
      </c>
      <c r="J34">
        <v>1</v>
      </c>
      <c r="K34" s="64">
        <f t="shared" si="0"/>
        <v>0.007638888888888862</v>
      </c>
    </row>
    <row r="35" spans="1:11" ht="15.75">
      <c r="A35" s="63">
        <v>0.5923611111111111</v>
      </c>
      <c r="B35">
        <v>33</v>
      </c>
      <c r="C35">
        <v>61</v>
      </c>
      <c r="D35">
        <v>228</v>
      </c>
      <c r="E35">
        <v>3104</v>
      </c>
      <c r="F35">
        <v>175</v>
      </c>
      <c r="G35">
        <v>95</v>
      </c>
      <c r="H35">
        <v>230</v>
      </c>
      <c r="I35">
        <v>2</v>
      </c>
      <c r="J35">
        <v>8</v>
      </c>
      <c r="K35" s="64">
        <f t="shared" si="0"/>
        <v>0.00347222222222221</v>
      </c>
    </row>
    <row r="36" spans="1:11" ht="15.75">
      <c r="A36" s="63">
        <v>0.5965277777777778</v>
      </c>
      <c r="B36">
        <v>34</v>
      </c>
      <c r="C36">
        <v>2170</v>
      </c>
      <c r="D36">
        <v>839</v>
      </c>
      <c r="E36">
        <v>40</v>
      </c>
      <c r="F36">
        <v>2168</v>
      </c>
      <c r="G36">
        <v>2862</v>
      </c>
      <c r="H36">
        <v>383</v>
      </c>
      <c r="I36">
        <v>9</v>
      </c>
      <c r="J36">
        <v>5</v>
      </c>
      <c r="K36" s="64">
        <f t="shared" si="0"/>
        <v>0.004166666666666652</v>
      </c>
    </row>
    <row r="37" spans="1:11" ht="15.75">
      <c r="A37" s="63">
        <v>0.6006944444444444</v>
      </c>
      <c r="B37">
        <v>35</v>
      </c>
      <c r="C37">
        <v>1027</v>
      </c>
      <c r="D37">
        <v>1073</v>
      </c>
      <c r="E37">
        <v>102</v>
      </c>
      <c r="F37">
        <v>1501</v>
      </c>
      <c r="G37">
        <v>533</v>
      </c>
      <c r="H37">
        <v>270</v>
      </c>
      <c r="I37">
        <v>4</v>
      </c>
      <c r="J37">
        <v>5</v>
      </c>
      <c r="K37" s="64">
        <f t="shared" si="0"/>
        <v>0.004166666666666652</v>
      </c>
    </row>
    <row r="38" spans="1:11" ht="15.75">
      <c r="A38" s="63">
        <v>0.6048611111111112</v>
      </c>
      <c r="B38">
        <v>36</v>
      </c>
      <c r="C38">
        <v>181</v>
      </c>
      <c r="D38">
        <v>2791</v>
      </c>
      <c r="E38">
        <v>2836</v>
      </c>
      <c r="F38">
        <v>3146</v>
      </c>
      <c r="G38">
        <v>809</v>
      </c>
      <c r="H38">
        <v>999</v>
      </c>
      <c r="I38">
        <v>11</v>
      </c>
      <c r="J38">
        <v>2</v>
      </c>
      <c r="K38" s="64">
        <f t="shared" si="0"/>
        <v>0.004166666666666763</v>
      </c>
    </row>
    <row r="39" spans="1:11" ht="15.75">
      <c r="A39" s="63">
        <v>0.6090277777777778</v>
      </c>
      <c r="B39">
        <v>37</v>
      </c>
      <c r="C39">
        <v>2064</v>
      </c>
      <c r="D39">
        <v>173</v>
      </c>
      <c r="E39">
        <v>1740</v>
      </c>
      <c r="F39">
        <v>176</v>
      </c>
      <c r="G39">
        <v>714</v>
      </c>
      <c r="H39">
        <v>558</v>
      </c>
      <c r="I39">
        <v>4</v>
      </c>
      <c r="J39">
        <v>6</v>
      </c>
      <c r="K39" s="64">
        <f t="shared" si="0"/>
        <v>0.004166666666666652</v>
      </c>
    </row>
    <row r="40" spans="1:11" ht="15.75">
      <c r="A40" s="63">
        <v>0.6131944444444445</v>
      </c>
      <c r="B40">
        <v>38</v>
      </c>
      <c r="C40">
        <v>716</v>
      </c>
      <c r="D40">
        <v>1665</v>
      </c>
      <c r="E40">
        <v>61</v>
      </c>
      <c r="F40">
        <v>1699</v>
      </c>
      <c r="G40">
        <v>241</v>
      </c>
      <c r="H40">
        <v>238</v>
      </c>
      <c r="I40">
        <v>0</v>
      </c>
      <c r="J40">
        <v>5</v>
      </c>
      <c r="K40" s="64">
        <f t="shared" si="0"/>
        <v>0.004166666666666652</v>
      </c>
    </row>
    <row r="41" spans="1:11" ht="15.75">
      <c r="A41" s="63">
        <v>0.6173611111111111</v>
      </c>
      <c r="B41">
        <v>39</v>
      </c>
      <c r="C41">
        <v>1784</v>
      </c>
      <c r="D41">
        <v>175</v>
      </c>
      <c r="E41">
        <v>2862</v>
      </c>
      <c r="F41">
        <v>571</v>
      </c>
      <c r="G41">
        <v>335</v>
      </c>
      <c r="H41">
        <v>1991</v>
      </c>
      <c r="I41">
        <v>4</v>
      </c>
      <c r="J41">
        <v>5</v>
      </c>
      <c r="K41" s="64">
        <f t="shared" si="0"/>
        <v>0.004166666666666652</v>
      </c>
    </row>
    <row r="42" spans="1:11" ht="15.75">
      <c r="A42" s="63">
        <v>0.6236111111111111</v>
      </c>
      <c r="B42">
        <v>40</v>
      </c>
      <c r="C42">
        <v>222</v>
      </c>
      <c r="D42">
        <v>839</v>
      </c>
      <c r="E42">
        <v>177</v>
      </c>
      <c r="F42">
        <v>3104</v>
      </c>
      <c r="G42">
        <v>1073</v>
      </c>
      <c r="H42">
        <v>95</v>
      </c>
      <c r="I42">
        <v>11</v>
      </c>
      <c r="J42">
        <v>2</v>
      </c>
      <c r="K42" s="64">
        <f t="shared" si="0"/>
        <v>0.006249999999999978</v>
      </c>
    </row>
    <row r="43" spans="1:11" ht="15.75">
      <c r="A43" s="63">
        <v>0.6277777777777778</v>
      </c>
      <c r="B43">
        <v>41</v>
      </c>
      <c r="C43">
        <v>2836</v>
      </c>
      <c r="D43">
        <v>809</v>
      </c>
      <c r="E43">
        <v>270</v>
      </c>
      <c r="F43">
        <v>2170</v>
      </c>
      <c r="G43">
        <v>237</v>
      </c>
      <c r="H43">
        <v>694</v>
      </c>
      <c r="I43">
        <v>3</v>
      </c>
      <c r="J43">
        <v>4</v>
      </c>
      <c r="K43" s="64">
        <f t="shared" si="0"/>
        <v>0.004166666666666652</v>
      </c>
    </row>
    <row r="44" spans="1:11" ht="15.75">
      <c r="A44" s="63">
        <v>0.63125</v>
      </c>
      <c r="B44">
        <v>42</v>
      </c>
      <c r="C44">
        <v>1124</v>
      </c>
      <c r="D44">
        <v>383</v>
      </c>
      <c r="E44">
        <v>3125</v>
      </c>
      <c r="F44">
        <v>1027</v>
      </c>
      <c r="G44">
        <v>303</v>
      </c>
      <c r="H44">
        <v>2064</v>
      </c>
      <c r="I44">
        <v>11</v>
      </c>
      <c r="J44">
        <v>4</v>
      </c>
      <c r="K44" s="64">
        <f t="shared" si="0"/>
        <v>0.00347222222222221</v>
      </c>
    </row>
    <row r="45" spans="1:11" ht="15.75">
      <c r="A45" s="63">
        <v>0.6354166666666666</v>
      </c>
      <c r="B45">
        <v>43</v>
      </c>
      <c r="C45">
        <v>714</v>
      </c>
      <c r="D45">
        <v>3141</v>
      </c>
      <c r="E45">
        <v>126</v>
      </c>
      <c r="F45">
        <v>2168</v>
      </c>
      <c r="G45">
        <v>716</v>
      </c>
      <c r="H45">
        <v>102</v>
      </c>
      <c r="I45">
        <v>2</v>
      </c>
      <c r="J45">
        <v>5</v>
      </c>
      <c r="K45" s="64">
        <f t="shared" si="0"/>
        <v>0.004166666666666652</v>
      </c>
    </row>
    <row r="46" spans="1:11" ht="15.75">
      <c r="A46" s="63">
        <v>0.6395833333333333</v>
      </c>
      <c r="B46">
        <v>44</v>
      </c>
      <c r="C46">
        <v>173</v>
      </c>
      <c r="D46">
        <v>1501</v>
      </c>
      <c r="E46">
        <v>181</v>
      </c>
      <c r="F46">
        <v>40</v>
      </c>
      <c r="G46">
        <v>1071</v>
      </c>
      <c r="H46">
        <v>533</v>
      </c>
      <c r="I46">
        <v>8</v>
      </c>
      <c r="J46">
        <v>2</v>
      </c>
      <c r="K46" s="64">
        <f t="shared" si="0"/>
        <v>0.004166666666666652</v>
      </c>
    </row>
    <row r="47" spans="1:11" ht="15.75">
      <c r="A47" s="63">
        <v>0.6451388888888888</v>
      </c>
      <c r="B47">
        <v>45</v>
      </c>
      <c r="C47">
        <v>195</v>
      </c>
      <c r="D47">
        <v>1699</v>
      </c>
      <c r="E47">
        <v>558</v>
      </c>
      <c r="F47">
        <v>176</v>
      </c>
      <c r="G47">
        <v>2791</v>
      </c>
      <c r="H47">
        <v>999</v>
      </c>
      <c r="I47">
        <v>3</v>
      </c>
      <c r="J47">
        <v>5</v>
      </c>
      <c r="K47" s="64">
        <f t="shared" si="0"/>
        <v>0.005555555555555536</v>
      </c>
    </row>
    <row r="48" spans="1:11" ht="15.75">
      <c r="A48" s="63">
        <v>0.6493055555555556</v>
      </c>
      <c r="B48">
        <v>46</v>
      </c>
      <c r="C48">
        <v>663</v>
      </c>
      <c r="D48">
        <v>3412</v>
      </c>
      <c r="E48">
        <v>1740</v>
      </c>
      <c r="F48">
        <v>228</v>
      </c>
      <c r="G48">
        <v>2067</v>
      </c>
      <c r="H48">
        <v>178</v>
      </c>
      <c r="I48">
        <v>1</v>
      </c>
      <c r="J48">
        <v>5</v>
      </c>
      <c r="K48" s="64">
        <f t="shared" si="0"/>
        <v>0.004166666666666763</v>
      </c>
    </row>
    <row r="49" spans="1:11" ht="15.75">
      <c r="A49" s="63">
        <v>0.6527777777777778</v>
      </c>
      <c r="B49">
        <v>47</v>
      </c>
      <c r="C49">
        <v>230</v>
      </c>
      <c r="D49">
        <v>3146</v>
      </c>
      <c r="E49">
        <v>3104</v>
      </c>
      <c r="F49">
        <v>3182</v>
      </c>
      <c r="G49">
        <v>236</v>
      </c>
      <c r="H49">
        <v>335</v>
      </c>
      <c r="I49">
        <v>5</v>
      </c>
      <c r="J49">
        <v>6</v>
      </c>
      <c r="K49" s="64">
        <f t="shared" si="0"/>
        <v>0.00347222222222221</v>
      </c>
    </row>
    <row r="50" spans="1:11" ht="15.75">
      <c r="A50" s="63">
        <v>0.6638888888888889</v>
      </c>
      <c r="B50">
        <v>48</v>
      </c>
      <c r="C50">
        <v>839</v>
      </c>
      <c r="D50">
        <v>95</v>
      </c>
      <c r="E50">
        <v>102</v>
      </c>
      <c r="F50">
        <v>571</v>
      </c>
      <c r="G50">
        <v>2064</v>
      </c>
      <c r="H50">
        <v>3125</v>
      </c>
      <c r="I50">
        <v>5</v>
      </c>
      <c r="J50">
        <v>3</v>
      </c>
      <c r="K50" s="64">
        <f t="shared" si="0"/>
        <v>0.011111111111111072</v>
      </c>
    </row>
    <row r="51" spans="1:11" ht="15.75">
      <c r="A51" s="63">
        <v>0.66875</v>
      </c>
      <c r="B51">
        <v>49</v>
      </c>
      <c r="C51">
        <v>237</v>
      </c>
      <c r="D51">
        <v>2836</v>
      </c>
      <c r="E51">
        <v>1071</v>
      </c>
      <c r="F51">
        <v>238</v>
      </c>
      <c r="G51">
        <v>40</v>
      </c>
      <c r="H51">
        <v>1027</v>
      </c>
      <c r="I51">
        <v>7</v>
      </c>
      <c r="J51">
        <v>4</v>
      </c>
      <c r="K51" s="64">
        <f t="shared" si="0"/>
        <v>0.004861111111111094</v>
      </c>
    </row>
    <row r="52" spans="1:11" ht="15.75">
      <c r="A52" s="63">
        <v>0.6736111111111112</v>
      </c>
      <c r="B52">
        <v>50</v>
      </c>
      <c r="C52">
        <v>2170</v>
      </c>
      <c r="D52">
        <v>175</v>
      </c>
      <c r="E52">
        <v>716</v>
      </c>
      <c r="F52">
        <v>1665</v>
      </c>
      <c r="G52">
        <v>176</v>
      </c>
      <c r="H52">
        <v>177</v>
      </c>
      <c r="I52">
        <v>7</v>
      </c>
      <c r="J52">
        <v>6</v>
      </c>
      <c r="K52" s="64">
        <f t="shared" si="0"/>
        <v>0.004861111111111205</v>
      </c>
    </row>
    <row r="53" spans="1:11" ht="15.75">
      <c r="A53" s="63">
        <v>0.6770833333333334</v>
      </c>
      <c r="B53">
        <v>51</v>
      </c>
      <c r="C53">
        <v>1501</v>
      </c>
      <c r="D53">
        <v>126</v>
      </c>
      <c r="E53">
        <v>1699</v>
      </c>
      <c r="F53">
        <v>181</v>
      </c>
      <c r="G53">
        <v>1991</v>
      </c>
      <c r="H53">
        <v>3412</v>
      </c>
      <c r="I53">
        <v>6</v>
      </c>
      <c r="J53">
        <v>5</v>
      </c>
      <c r="K53" s="64">
        <f t="shared" si="0"/>
        <v>0.00347222222222221</v>
      </c>
    </row>
    <row r="54" spans="1:11" ht="15.75">
      <c r="A54" s="63">
        <v>0.6819444444444445</v>
      </c>
      <c r="B54">
        <v>52</v>
      </c>
      <c r="C54">
        <v>178</v>
      </c>
      <c r="D54">
        <v>230</v>
      </c>
      <c r="E54">
        <v>383</v>
      </c>
      <c r="F54">
        <v>558</v>
      </c>
      <c r="G54">
        <v>809</v>
      </c>
      <c r="H54">
        <v>1784</v>
      </c>
      <c r="I54">
        <v>10</v>
      </c>
      <c r="J54">
        <v>7</v>
      </c>
      <c r="K54" s="64">
        <f t="shared" si="0"/>
        <v>0.004861111111111094</v>
      </c>
    </row>
    <row r="55" spans="1:11" ht="15.75">
      <c r="A55" s="63">
        <v>0.6868055555555556</v>
      </c>
      <c r="B55">
        <v>53</v>
      </c>
      <c r="C55">
        <v>3141</v>
      </c>
      <c r="D55">
        <v>2067</v>
      </c>
      <c r="E55">
        <v>1073</v>
      </c>
      <c r="F55">
        <v>3146</v>
      </c>
      <c r="G55">
        <v>173</v>
      </c>
      <c r="H55">
        <v>694</v>
      </c>
      <c r="I55">
        <v>0</v>
      </c>
      <c r="J55">
        <v>4</v>
      </c>
      <c r="K55" s="64">
        <f t="shared" si="0"/>
        <v>0.004861111111111094</v>
      </c>
    </row>
    <row r="56" spans="1:11" ht="15.75">
      <c r="A56" s="63">
        <v>0.6923611111111111</v>
      </c>
      <c r="B56">
        <v>54</v>
      </c>
      <c r="C56">
        <v>222</v>
      </c>
      <c r="D56">
        <v>2168</v>
      </c>
      <c r="E56">
        <v>195</v>
      </c>
      <c r="F56">
        <v>241</v>
      </c>
      <c r="G56">
        <v>2862</v>
      </c>
      <c r="H56">
        <v>236</v>
      </c>
      <c r="I56">
        <v>0</v>
      </c>
      <c r="J56">
        <v>5</v>
      </c>
      <c r="K56" s="64">
        <f t="shared" si="0"/>
        <v>0.005555555555555536</v>
      </c>
    </row>
    <row r="57" spans="1:11" ht="15.75">
      <c r="A57" s="63">
        <v>0.6958333333333333</v>
      </c>
      <c r="B57">
        <v>55</v>
      </c>
      <c r="C57">
        <v>270</v>
      </c>
      <c r="D57">
        <v>303</v>
      </c>
      <c r="E57">
        <v>663</v>
      </c>
      <c r="F57">
        <v>2791</v>
      </c>
      <c r="G57">
        <v>61</v>
      </c>
      <c r="H57">
        <v>1740</v>
      </c>
      <c r="I57">
        <v>3</v>
      </c>
      <c r="J57">
        <v>5</v>
      </c>
      <c r="K57" s="64">
        <f t="shared" si="0"/>
        <v>0.00347222222222221</v>
      </c>
    </row>
    <row r="58" spans="1:11" ht="15.75">
      <c r="A58" s="63">
        <v>0.7</v>
      </c>
      <c r="B58">
        <v>56</v>
      </c>
      <c r="C58">
        <v>3182</v>
      </c>
      <c r="D58">
        <v>533</v>
      </c>
      <c r="E58">
        <v>714</v>
      </c>
      <c r="F58">
        <v>1124</v>
      </c>
      <c r="G58">
        <v>228</v>
      </c>
      <c r="H58">
        <v>999</v>
      </c>
      <c r="I58">
        <v>5</v>
      </c>
      <c r="J58">
        <v>5</v>
      </c>
      <c r="K58" s="64">
        <f t="shared" si="0"/>
        <v>0.004166666666666652</v>
      </c>
    </row>
    <row r="59" spans="1:11" ht="15.75">
      <c r="A59" s="63">
        <v>0.7041666666666666</v>
      </c>
      <c r="B59">
        <v>57</v>
      </c>
      <c r="C59">
        <v>839</v>
      </c>
      <c r="D59">
        <v>335</v>
      </c>
      <c r="E59">
        <v>558</v>
      </c>
      <c r="F59">
        <v>716</v>
      </c>
      <c r="G59">
        <v>2836</v>
      </c>
      <c r="H59">
        <v>126</v>
      </c>
      <c r="I59">
        <v>7</v>
      </c>
      <c r="J59">
        <v>7</v>
      </c>
      <c r="K59" s="64">
        <f t="shared" si="0"/>
        <v>0.004166666666666652</v>
      </c>
    </row>
    <row r="60" spans="1:11" ht="15.75">
      <c r="A60" s="63">
        <v>0.7076388888888889</v>
      </c>
      <c r="B60">
        <v>58</v>
      </c>
      <c r="C60">
        <v>1665</v>
      </c>
      <c r="D60">
        <v>1991</v>
      </c>
      <c r="E60">
        <v>2170</v>
      </c>
      <c r="F60">
        <v>1071</v>
      </c>
      <c r="G60">
        <v>230</v>
      </c>
      <c r="H60">
        <v>1073</v>
      </c>
      <c r="I60">
        <v>1</v>
      </c>
      <c r="J60">
        <v>7</v>
      </c>
      <c r="K60" s="64">
        <f t="shared" si="0"/>
        <v>0.003472222222222321</v>
      </c>
    </row>
    <row r="61" spans="1:11" ht="15.75">
      <c r="A61" s="63">
        <v>0.7111111111111111</v>
      </c>
      <c r="B61">
        <v>59</v>
      </c>
      <c r="C61">
        <v>571</v>
      </c>
      <c r="D61">
        <v>2067</v>
      </c>
      <c r="E61">
        <v>40</v>
      </c>
      <c r="F61">
        <v>241</v>
      </c>
      <c r="G61">
        <v>3141</v>
      </c>
      <c r="H61">
        <v>809</v>
      </c>
      <c r="I61">
        <v>6</v>
      </c>
      <c r="J61">
        <v>4</v>
      </c>
      <c r="K61" s="64">
        <f t="shared" si="0"/>
        <v>0.00347222222222221</v>
      </c>
    </row>
    <row r="62" spans="1:11" ht="15.75">
      <c r="A62" s="63">
        <v>0.7152777777777778</v>
      </c>
      <c r="B62">
        <v>60</v>
      </c>
      <c r="C62">
        <v>102</v>
      </c>
      <c r="D62">
        <v>1784</v>
      </c>
      <c r="E62">
        <v>694</v>
      </c>
      <c r="F62">
        <v>177</v>
      </c>
      <c r="G62">
        <v>663</v>
      </c>
      <c r="H62">
        <v>181</v>
      </c>
      <c r="I62">
        <v>7</v>
      </c>
      <c r="J62">
        <v>3</v>
      </c>
      <c r="K62" s="64">
        <f t="shared" si="0"/>
        <v>0.004166666666666652</v>
      </c>
    </row>
    <row r="63" spans="1:11" ht="15.75">
      <c r="A63" s="63">
        <v>0.7194444444444444</v>
      </c>
      <c r="B63">
        <v>61</v>
      </c>
      <c r="C63">
        <v>222</v>
      </c>
      <c r="D63">
        <v>3182</v>
      </c>
      <c r="E63">
        <v>3146</v>
      </c>
      <c r="F63">
        <v>1027</v>
      </c>
      <c r="G63">
        <v>714</v>
      </c>
      <c r="H63">
        <v>1740</v>
      </c>
      <c r="I63">
        <v>4</v>
      </c>
      <c r="J63">
        <v>6</v>
      </c>
      <c r="K63" s="64">
        <f t="shared" si="0"/>
        <v>0.004166666666666652</v>
      </c>
    </row>
    <row r="64" spans="1:11" ht="15.75">
      <c r="A64" s="63">
        <v>0.7243055555555555</v>
      </c>
      <c r="B64">
        <v>62</v>
      </c>
      <c r="C64">
        <v>3104</v>
      </c>
      <c r="D64">
        <v>173</v>
      </c>
      <c r="E64">
        <v>237</v>
      </c>
      <c r="F64">
        <v>3125</v>
      </c>
      <c r="G64">
        <v>303</v>
      </c>
      <c r="H64">
        <v>195</v>
      </c>
      <c r="I64">
        <v>2</v>
      </c>
      <c r="J64">
        <v>10</v>
      </c>
      <c r="K64" s="64">
        <f t="shared" si="0"/>
        <v>0.004861111111111094</v>
      </c>
    </row>
    <row r="65" spans="1:11" ht="15.75">
      <c r="A65" s="63">
        <v>0.7305555555555556</v>
      </c>
      <c r="B65">
        <v>63</v>
      </c>
      <c r="C65">
        <v>1501</v>
      </c>
      <c r="D65">
        <v>1124</v>
      </c>
      <c r="E65">
        <v>238</v>
      </c>
      <c r="F65">
        <v>2862</v>
      </c>
      <c r="G65">
        <v>2791</v>
      </c>
      <c r="H65">
        <v>178</v>
      </c>
      <c r="I65">
        <v>8</v>
      </c>
      <c r="J65">
        <v>4</v>
      </c>
      <c r="K65" s="64">
        <f t="shared" si="0"/>
        <v>0.006250000000000089</v>
      </c>
    </row>
    <row r="66" spans="1:11" ht="15.75">
      <c r="A66" s="63">
        <v>0.7340277777777778</v>
      </c>
      <c r="B66">
        <v>64</v>
      </c>
      <c r="C66">
        <v>176</v>
      </c>
      <c r="D66">
        <v>236</v>
      </c>
      <c r="E66">
        <v>228</v>
      </c>
      <c r="F66">
        <v>383</v>
      </c>
      <c r="G66">
        <v>270</v>
      </c>
      <c r="H66">
        <v>999</v>
      </c>
      <c r="I66">
        <v>3</v>
      </c>
      <c r="J66">
        <v>8</v>
      </c>
      <c r="K66" s="64">
        <f t="shared" si="0"/>
        <v>0.00347222222222221</v>
      </c>
    </row>
    <row r="67" spans="1:11" ht="15.75">
      <c r="A67" s="63">
        <v>0.7381944444444444</v>
      </c>
      <c r="B67">
        <v>65</v>
      </c>
      <c r="C67">
        <v>95</v>
      </c>
      <c r="D67">
        <v>533</v>
      </c>
      <c r="E67">
        <v>2168</v>
      </c>
      <c r="F67">
        <v>1699</v>
      </c>
      <c r="G67">
        <v>3412</v>
      </c>
      <c r="H67">
        <v>175</v>
      </c>
      <c r="I67">
        <v>3</v>
      </c>
      <c r="J67">
        <v>7</v>
      </c>
      <c r="K67" s="64">
        <f t="shared" si="0"/>
        <v>0.004166666666666541</v>
      </c>
    </row>
    <row r="68" spans="1:11" ht="15.75">
      <c r="A68" s="63">
        <v>0.7416666666666667</v>
      </c>
      <c r="B68">
        <v>66</v>
      </c>
      <c r="C68">
        <v>61</v>
      </c>
      <c r="D68">
        <v>222</v>
      </c>
      <c r="E68">
        <v>3141</v>
      </c>
      <c r="F68">
        <v>2064</v>
      </c>
      <c r="G68">
        <v>809</v>
      </c>
      <c r="H68">
        <v>839</v>
      </c>
      <c r="I68">
        <v>5</v>
      </c>
      <c r="J68">
        <v>7</v>
      </c>
      <c r="K68" s="64">
        <f aca="true" t="shared" si="1" ref="K68:K96">A68-A67</f>
        <v>0.003472222222222321</v>
      </c>
    </row>
    <row r="69" spans="1:12" ht="15.75">
      <c r="A69" s="63">
        <v>0.7458333333333332</v>
      </c>
      <c r="B69">
        <v>67</v>
      </c>
      <c r="C69">
        <v>181</v>
      </c>
      <c r="D69">
        <v>1073</v>
      </c>
      <c r="E69">
        <v>1740</v>
      </c>
      <c r="F69">
        <v>230</v>
      </c>
      <c r="G69">
        <v>3125</v>
      </c>
      <c r="H69">
        <v>716</v>
      </c>
      <c r="I69">
        <v>5</v>
      </c>
      <c r="J69">
        <v>3</v>
      </c>
      <c r="K69" s="64">
        <f t="shared" si="1"/>
        <v>0.004166666666666541</v>
      </c>
      <c r="L69" s="14">
        <f>(SUM(K26:K69))/(69-26)</f>
        <v>0.0046511627906976735</v>
      </c>
    </row>
    <row r="70" spans="1:12" ht="15.75">
      <c r="A70" s="63">
        <v>0.3965277777777778</v>
      </c>
      <c r="B70">
        <v>68</v>
      </c>
      <c r="C70">
        <v>126</v>
      </c>
      <c r="D70">
        <v>1027</v>
      </c>
      <c r="E70">
        <v>173</v>
      </c>
      <c r="F70">
        <v>2170</v>
      </c>
      <c r="G70">
        <v>1784</v>
      </c>
      <c r="H70">
        <v>178</v>
      </c>
      <c r="I70">
        <v>6</v>
      </c>
      <c r="J70">
        <v>0</v>
      </c>
      <c r="K70" s="64">
        <v>0</v>
      </c>
      <c r="L70" t="s">
        <v>40</v>
      </c>
    </row>
    <row r="71" spans="1:11" ht="15.75">
      <c r="A71" s="63">
        <v>0.40208333333333335</v>
      </c>
      <c r="B71">
        <v>69</v>
      </c>
      <c r="C71">
        <v>228</v>
      </c>
      <c r="D71">
        <v>571</v>
      </c>
      <c r="E71">
        <v>303</v>
      </c>
      <c r="F71">
        <v>558</v>
      </c>
      <c r="G71">
        <v>1501</v>
      </c>
      <c r="H71">
        <v>177</v>
      </c>
      <c r="I71">
        <v>8</v>
      </c>
      <c r="J71">
        <v>6</v>
      </c>
      <c r="K71" s="64">
        <f t="shared" si="1"/>
        <v>0.005555555555555536</v>
      </c>
    </row>
    <row r="72" spans="1:11" ht="15.75">
      <c r="A72" s="63">
        <v>0.4055555555555555</v>
      </c>
      <c r="B72">
        <v>70</v>
      </c>
      <c r="C72">
        <v>2862</v>
      </c>
      <c r="D72">
        <v>176</v>
      </c>
      <c r="E72">
        <v>238</v>
      </c>
      <c r="F72">
        <v>533</v>
      </c>
      <c r="G72">
        <v>3104</v>
      </c>
      <c r="H72">
        <v>2067</v>
      </c>
      <c r="I72">
        <v>3</v>
      </c>
      <c r="J72">
        <v>0</v>
      </c>
      <c r="K72" s="64">
        <f t="shared" si="1"/>
        <v>0.0034722222222221544</v>
      </c>
    </row>
    <row r="73" spans="1:11" ht="15.75">
      <c r="A73" s="63">
        <v>0.40902777777777777</v>
      </c>
      <c r="B73">
        <v>71</v>
      </c>
      <c r="C73">
        <v>40</v>
      </c>
      <c r="D73">
        <v>3412</v>
      </c>
      <c r="E73">
        <v>2791</v>
      </c>
      <c r="F73">
        <v>175</v>
      </c>
      <c r="G73">
        <v>236</v>
      </c>
      <c r="H73">
        <v>694</v>
      </c>
      <c r="I73">
        <v>7</v>
      </c>
      <c r="J73">
        <v>13</v>
      </c>
      <c r="K73" s="64">
        <f t="shared" si="1"/>
        <v>0.0034722222222222654</v>
      </c>
    </row>
    <row r="74" spans="1:11" ht="15.75">
      <c r="A74" s="63">
        <v>0.4131944444444444</v>
      </c>
      <c r="B74">
        <v>72</v>
      </c>
      <c r="C74">
        <v>3146</v>
      </c>
      <c r="D74">
        <v>335</v>
      </c>
      <c r="E74">
        <v>95</v>
      </c>
      <c r="F74">
        <v>237</v>
      </c>
      <c r="G74">
        <v>241</v>
      </c>
      <c r="H74">
        <v>383</v>
      </c>
      <c r="I74">
        <v>4</v>
      </c>
      <c r="J74">
        <v>9</v>
      </c>
      <c r="K74" s="64">
        <f t="shared" si="1"/>
        <v>0.004166666666666652</v>
      </c>
    </row>
    <row r="75" spans="1:11" ht="15.75">
      <c r="A75" s="63">
        <v>0.4166666666666667</v>
      </c>
      <c r="B75">
        <v>73</v>
      </c>
      <c r="C75">
        <v>1665</v>
      </c>
      <c r="D75">
        <v>2836</v>
      </c>
      <c r="E75">
        <v>1124</v>
      </c>
      <c r="F75">
        <v>195</v>
      </c>
      <c r="G75">
        <v>61</v>
      </c>
      <c r="H75">
        <v>102</v>
      </c>
      <c r="I75">
        <v>11</v>
      </c>
      <c r="J75">
        <v>8</v>
      </c>
      <c r="K75" s="64">
        <f t="shared" si="1"/>
        <v>0.0034722222222222654</v>
      </c>
    </row>
    <row r="76" spans="1:11" ht="15.75">
      <c r="A76" s="63">
        <v>0.4222222222222222</v>
      </c>
      <c r="B76">
        <v>74</v>
      </c>
      <c r="C76">
        <v>663</v>
      </c>
      <c r="D76">
        <v>2168</v>
      </c>
      <c r="E76">
        <v>2064</v>
      </c>
      <c r="F76">
        <v>3182</v>
      </c>
      <c r="G76">
        <v>999</v>
      </c>
      <c r="H76">
        <v>1991</v>
      </c>
      <c r="I76">
        <v>2</v>
      </c>
      <c r="J76">
        <v>0</v>
      </c>
      <c r="K76" s="64">
        <f t="shared" si="1"/>
        <v>0.005555555555555536</v>
      </c>
    </row>
    <row r="77" spans="1:11" ht="15.75">
      <c r="A77" s="63">
        <v>0.42569444444444443</v>
      </c>
      <c r="B77">
        <v>75</v>
      </c>
      <c r="C77">
        <v>1699</v>
      </c>
      <c r="D77">
        <v>714</v>
      </c>
      <c r="E77">
        <v>839</v>
      </c>
      <c r="F77">
        <v>1071</v>
      </c>
      <c r="G77">
        <v>270</v>
      </c>
      <c r="H77">
        <v>1784</v>
      </c>
      <c r="I77">
        <v>2</v>
      </c>
      <c r="J77">
        <v>2</v>
      </c>
      <c r="K77" s="64">
        <f t="shared" si="1"/>
        <v>0.00347222222222221</v>
      </c>
    </row>
    <row r="78" spans="1:11" ht="15.75">
      <c r="A78" s="63">
        <v>0.4298611111111111</v>
      </c>
      <c r="B78">
        <v>76</v>
      </c>
      <c r="C78">
        <v>236</v>
      </c>
      <c r="D78">
        <v>1501</v>
      </c>
      <c r="E78">
        <v>3141</v>
      </c>
      <c r="F78">
        <v>175</v>
      </c>
      <c r="G78">
        <v>126</v>
      </c>
      <c r="H78">
        <v>1740</v>
      </c>
      <c r="I78">
        <v>7</v>
      </c>
      <c r="J78">
        <v>6</v>
      </c>
      <c r="K78" s="64">
        <f t="shared" si="1"/>
        <v>0.004166666666666652</v>
      </c>
    </row>
    <row r="79" spans="1:11" ht="15.75">
      <c r="A79" s="63">
        <v>0.43472222222222223</v>
      </c>
      <c r="B79">
        <v>77</v>
      </c>
      <c r="C79">
        <v>335</v>
      </c>
      <c r="D79">
        <v>809</v>
      </c>
      <c r="E79">
        <v>2862</v>
      </c>
      <c r="F79">
        <v>173</v>
      </c>
      <c r="G79">
        <v>176</v>
      </c>
      <c r="H79">
        <v>3412</v>
      </c>
      <c r="I79">
        <v>1</v>
      </c>
      <c r="J79">
        <v>1</v>
      </c>
      <c r="K79" s="64">
        <f t="shared" si="1"/>
        <v>0.004861111111111149</v>
      </c>
    </row>
    <row r="80" spans="1:11" ht="15.75">
      <c r="A80" s="63">
        <v>0.4388888888888889</v>
      </c>
      <c r="B80">
        <v>78</v>
      </c>
      <c r="C80">
        <v>1124</v>
      </c>
      <c r="D80">
        <v>195</v>
      </c>
      <c r="E80">
        <v>95</v>
      </c>
      <c r="F80">
        <v>3146</v>
      </c>
      <c r="G80">
        <v>2067</v>
      </c>
      <c r="H80">
        <v>2170</v>
      </c>
      <c r="I80">
        <v>6</v>
      </c>
      <c r="J80">
        <v>3</v>
      </c>
      <c r="K80" s="64">
        <f t="shared" si="1"/>
        <v>0.004166666666666652</v>
      </c>
    </row>
    <row r="81" spans="1:11" ht="15.75">
      <c r="A81" s="63">
        <v>0.44305555555555554</v>
      </c>
      <c r="B81">
        <v>79</v>
      </c>
      <c r="C81">
        <v>61</v>
      </c>
      <c r="D81">
        <v>2168</v>
      </c>
      <c r="E81">
        <v>303</v>
      </c>
      <c r="F81">
        <v>1027</v>
      </c>
      <c r="G81">
        <v>181</v>
      </c>
      <c r="H81">
        <v>571</v>
      </c>
      <c r="I81">
        <v>6</v>
      </c>
      <c r="J81">
        <v>2</v>
      </c>
      <c r="K81" s="64">
        <f t="shared" si="1"/>
        <v>0.004166666666666652</v>
      </c>
    </row>
    <row r="82" spans="1:11" ht="15.75">
      <c r="A82" s="63">
        <v>0.44930555555555557</v>
      </c>
      <c r="B82">
        <v>80</v>
      </c>
      <c r="C82">
        <v>3104</v>
      </c>
      <c r="D82">
        <v>716</v>
      </c>
      <c r="E82">
        <v>178</v>
      </c>
      <c r="F82">
        <v>1665</v>
      </c>
      <c r="G82">
        <v>999</v>
      </c>
      <c r="H82">
        <v>237</v>
      </c>
      <c r="I82">
        <v>2</v>
      </c>
      <c r="J82">
        <v>4</v>
      </c>
      <c r="K82" s="64">
        <f t="shared" si="1"/>
        <v>0.006250000000000033</v>
      </c>
    </row>
    <row r="83" spans="1:11" ht="15.75">
      <c r="A83" s="63">
        <v>0.4527777777777778</v>
      </c>
      <c r="B83">
        <v>81</v>
      </c>
      <c r="C83">
        <v>2064</v>
      </c>
      <c r="D83">
        <v>228</v>
      </c>
      <c r="E83">
        <v>177</v>
      </c>
      <c r="F83">
        <v>238</v>
      </c>
      <c r="G83">
        <v>1073</v>
      </c>
      <c r="H83">
        <v>2836</v>
      </c>
      <c r="I83">
        <v>2</v>
      </c>
      <c r="J83">
        <v>11</v>
      </c>
      <c r="K83" s="64">
        <f t="shared" si="1"/>
        <v>0.00347222222222221</v>
      </c>
    </row>
    <row r="84" spans="1:11" ht="15.75">
      <c r="A84" s="63">
        <v>0.4590277777777778</v>
      </c>
      <c r="B84">
        <v>82</v>
      </c>
      <c r="C84">
        <v>241</v>
      </c>
      <c r="D84">
        <v>1991</v>
      </c>
      <c r="E84">
        <v>714</v>
      </c>
      <c r="F84">
        <v>2791</v>
      </c>
      <c r="G84">
        <v>533</v>
      </c>
      <c r="H84">
        <v>3125</v>
      </c>
      <c r="I84">
        <v>1</v>
      </c>
      <c r="J84">
        <v>5</v>
      </c>
      <c r="K84" s="64">
        <f t="shared" si="1"/>
        <v>0.006250000000000033</v>
      </c>
    </row>
    <row r="85" spans="1:11" ht="15.75">
      <c r="A85" s="63">
        <v>0.46388888888888885</v>
      </c>
      <c r="B85">
        <v>83</v>
      </c>
      <c r="C85">
        <v>694</v>
      </c>
      <c r="D85">
        <v>1699</v>
      </c>
      <c r="E85">
        <v>1071</v>
      </c>
      <c r="F85">
        <v>102</v>
      </c>
      <c r="G85">
        <v>3182</v>
      </c>
      <c r="H85">
        <v>383</v>
      </c>
      <c r="I85">
        <v>6</v>
      </c>
      <c r="J85">
        <v>0</v>
      </c>
      <c r="K85" s="64">
        <f t="shared" si="1"/>
        <v>0.004861111111111038</v>
      </c>
    </row>
    <row r="86" spans="1:11" ht="15.75">
      <c r="A86" s="63">
        <v>0.4680555555555555</v>
      </c>
      <c r="B86">
        <v>84</v>
      </c>
      <c r="C86">
        <v>270</v>
      </c>
      <c r="D86">
        <v>230</v>
      </c>
      <c r="E86">
        <v>558</v>
      </c>
      <c r="F86">
        <v>222</v>
      </c>
      <c r="G86">
        <v>663</v>
      </c>
      <c r="H86">
        <v>40</v>
      </c>
      <c r="I86">
        <v>8</v>
      </c>
      <c r="J86">
        <v>4</v>
      </c>
      <c r="K86" s="64">
        <f t="shared" si="1"/>
        <v>0.004166666666666652</v>
      </c>
    </row>
    <row r="87" spans="1:11" ht="15.75">
      <c r="A87" s="63">
        <v>0.47361111111111115</v>
      </c>
      <c r="B87">
        <v>85</v>
      </c>
      <c r="C87">
        <v>3141</v>
      </c>
      <c r="D87">
        <v>1784</v>
      </c>
      <c r="E87">
        <v>999</v>
      </c>
      <c r="F87">
        <v>2862</v>
      </c>
      <c r="G87">
        <v>237</v>
      </c>
      <c r="H87">
        <v>61</v>
      </c>
      <c r="I87">
        <v>5</v>
      </c>
      <c r="J87">
        <v>0</v>
      </c>
      <c r="K87" s="64">
        <f t="shared" si="1"/>
        <v>0.005555555555555647</v>
      </c>
    </row>
    <row r="88" spans="1:11" ht="15.75">
      <c r="A88" s="63">
        <v>0.4777777777777778</v>
      </c>
      <c r="B88">
        <v>86</v>
      </c>
      <c r="C88">
        <v>236</v>
      </c>
      <c r="D88">
        <v>2067</v>
      </c>
      <c r="E88">
        <v>3412</v>
      </c>
      <c r="F88">
        <v>716</v>
      </c>
      <c r="G88">
        <v>1027</v>
      </c>
      <c r="H88">
        <v>839</v>
      </c>
      <c r="I88">
        <v>1</v>
      </c>
      <c r="J88">
        <v>3</v>
      </c>
      <c r="K88" s="64">
        <f t="shared" si="1"/>
        <v>0.004166666666666652</v>
      </c>
    </row>
    <row r="89" spans="1:11" ht="15.75">
      <c r="A89" s="63">
        <v>0.4826388888888889</v>
      </c>
      <c r="B89">
        <v>87</v>
      </c>
      <c r="C89">
        <v>178</v>
      </c>
      <c r="D89">
        <v>195</v>
      </c>
      <c r="E89">
        <v>335</v>
      </c>
      <c r="F89">
        <v>533</v>
      </c>
      <c r="G89">
        <v>571</v>
      </c>
      <c r="H89">
        <v>177</v>
      </c>
      <c r="I89">
        <v>2</v>
      </c>
      <c r="J89">
        <v>6</v>
      </c>
      <c r="K89" s="64">
        <f t="shared" si="1"/>
        <v>0.004861111111111094</v>
      </c>
    </row>
    <row r="90" spans="1:11" ht="15.75">
      <c r="A90" s="63">
        <v>0.4888888888888889</v>
      </c>
      <c r="B90">
        <v>88</v>
      </c>
      <c r="C90">
        <v>3146</v>
      </c>
      <c r="D90">
        <v>238</v>
      </c>
      <c r="E90">
        <v>2168</v>
      </c>
      <c r="F90">
        <v>1501</v>
      </c>
      <c r="G90">
        <v>694</v>
      </c>
      <c r="H90">
        <v>3125</v>
      </c>
      <c r="I90">
        <v>6</v>
      </c>
      <c r="J90">
        <v>9</v>
      </c>
      <c r="K90" s="64">
        <f t="shared" si="1"/>
        <v>0.006249999999999978</v>
      </c>
    </row>
    <row r="91" spans="1:11" ht="15.75">
      <c r="A91" s="63">
        <v>0.49375</v>
      </c>
      <c r="B91">
        <v>89</v>
      </c>
      <c r="C91">
        <v>809</v>
      </c>
      <c r="D91">
        <v>1073</v>
      </c>
      <c r="E91">
        <v>228</v>
      </c>
      <c r="F91">
        <v>1124</v>
      </c>
      <c r="G91">
        <v>663</v>
      </c>
      <c r="H91">
        <v>1699</v>
      </c>
      <c r="I91">
        <v>6</v>
      </c>
      <c r="J91">
        <v>6</v>
      </c>
      <c r="K91" s="64">
        <f t="shared" si="1"/>
        <v>0.004861111111111149</v>
      </c>
    </row>
    <row r="92" spans="1:11" ht="15.75">
      <c r="A92" s="63">
        <v>0.49722222222222223</v>
      </c>
      <c r="B92">
        <v>90</v>
      </c>
      <c r="C92">
        <v>303</v>
      </c>
      <c r="D92">
        <v>40</v>
      </c>
      <c r="E92">
        <v>1665</v>
      </c>
      <c r="F92">
        <v>2064</v>
      </c>
      <c r="G92">
        <v>176</v>
      </c>
      <c r="H92">
        <v>1991</v>
      </c>
      <c r="I92">
        <v>8</v>
      </c>
      <c r="J92">
        <v>1</v>
      </c>
      <c r="K92" s="64">
        <f t="shared" si="1"/>
        <v>0.00347222222222221</v>
      </c>
    </row>
    <row r="93" spans="1:11" ht="15.75">
      <c r="A93" s="63">
        <v>0.5013888888888889</v>
      </c>
      <c r="B93">
        <v>91</v>
      </c>
      <c r="C93">
        <v>383</v>
      </c>
      <c r="D93">
        <v>2791</v>
      </c>
      <c r="E93">
        <v>2170</v>
      </c>
      <c r="F93">
        <v>1740</v>
      </c>
      <c r="G93">
        <v>3104</v>
      </c>
      <c r="H93">
        <v>102</v>
      </c>
      <c r="I93">
        <v>14</v>
      </c>
      <c r="J93">
        <v>5</v>
      </c>
      <c r="K93" s="64">
        <f t="shared" si="1"/>
        <v>0.004166666666666652</v>
      </c>
    </row>
    <row r="94" spans="1:11" ht="15.75">
      <c r="A94" s="63">
        <v>0.5069444444444444</v>
      </c>
      <c r="B94">
        <v>92</v>
      </c>
      <c r="C94">
        <v>241</v>
      </c>
      <c r="D94">
        <v>558</v>
      </c>
      <c r="E94">
        <v>95</v>
      </c>
      <c r="F94">
        <v>181</v>
      </c>
      <c r="G94">
        <v>270</v>
      </c>
      <c r="H94">
        <v>714</v>
      </c>
      <c r="I94">
        <v>4</v>
      </c>
      <c r="J94">
        <v>4</v>
      </c>
      <c r="K94" s="64">
        <f t="shared" si="1"/>
        <v>0.005555555555555536</v>
      </c>
    </row>
    <row r="95" spans="1:11" ht="15.75">
      <c r="A95" s="63">
        <v>0.5111111111111112</v>
      </c>
      <c r="B95">
        <v>93</v>
      </c>
      <c r="C95">
        <v>3182</v>
      </c>
      <c r="D95">
        <v>173</v>
      </c>
      <c r="E95">
        <v>175</v>
      </c>
      <c r="F95">
        <v>230</v>
      </c>
      <c r="G95">
        <v>222</v>
      </c>
      <c r="H95">
        <v>2836</v>
      </c>
      <c r="I95">
        <v>5</v>
      </c>
      <c r="J95">
        <v>13</v>
      </c>
      <c r="K95" s="64">
        <f t="shared" si="1"/>
        <v>0.004166666666666763</v>
      </c>
    </row>
    <row r="96" spans="1:12" ht="15.75">
      <c r="A96" s="63">
        <v>0.5152777777777778</v>
      </c>
      <c r="B96">
        <v>94</v>
      </c>
      <c r="C96">
        <v>1071</v>
      </c>
      <c r="D96">
        <v>3125</v>
      </c>
      <c r="E96">
        <v>238</v>
      </c>
      <c r="F96">
        <v>126</v>
      </c>
      <c r="G96">
        <v>663</v>
      </c>
      <c r="H96">
        <v>335</v>
      </c>
      <c r="I96">
        <v>6</v>
      </c>
      <c r="J96">
        <v>5</v>
      </c>
      <c r="K96" s="64">
        <f t="shared" si="1"/>
        <v>0.004166666666666652</v>
      </c>
      <c r="L96" s="14">
        <f>(SUM(K70:K96))/(96-70)</f>
        <v>0.004567307692307693</v>
      </c>
    </row>
    <row r="97" spans="7:12" ht="15.75">
      <c r="G97" t="s">
        <v>128</v>
      </c>
      <c r="I97">
        <f>SUM(I3:I96)</f>
        <v>446</v>
      </c>
      <c r="J97">
        <f>SUM(J3:J96)</f>
        <v>422</v>
      </c>
      <c r="L97" s="14">
        <f>(SUM(K3:K97))/(96-3-3)</f>
        <v>0.004807098765432098</v>
      </c>
    </row>
    <row r="98" spans="7:10" ht="15.75">
      <c r="G98" t="s">
        <v>129</v>
      </c>
      <c r="J98">
        <f>(I97+J97)/(96-2)/2</f>
        <v>4.617021276595745</v>
      </c>
    </row>
    <row r="99" spans="1:11" ht="15.75">
      <c r="A99" s="117" t="s">
        <v>3</v>
      </c>
      <c r="B99" s="117"/>
      <c r="C99" s="117"/>
      <c r="D99" s="117"/>
      <c r="E99" s="117"/>
      <c r="F99" s="117"/>
      <c r="G99" s="117"/>
      <c r="H99" s="117"/>
      <c r="I99" s="117"/>
      <c r="J99" s="117"/>
      <c r="K99" s="117"/>
    </row>
    <row r="100" spans="1:11" ht="31.5">
      <c r="A100" s="3" t="s">
        <v>4</v>
      </c>
      <c r="B100" s="3" t="s">
        <v>5</v>
      </c>
      <c r="C100" s="3" t="s">
        <v>6</v>
      </c>
      <c r="D100" s="3" t="s">
        <v>7</v>
      </c>
      <c r="E100" s="3" t="s">
        <v>8</v>
      </c>
      <c r="F100" s="3" t="s">
        <v>9</v>
      </c>
      <c r="G100" s="3" t="s">
        <v>10</v>
      </c>
      <c r="H100" s="3" t="s">
        <v>11</v>
      </c>
      <c r="I100" s="3" t="s">
        <v>12</v>
      </c>
      <c r="J100" s="3" t="s">
        <v>13</v>
      </c>
      <c r="K100" s="3" t="s">
        <v>14</v>
      </c>
    </row>
    <row r="101" spans="1:11" ht="15.75">
      <c r="A101" s="63">
        <v>0.5625</v>
      </c>
      <c r="B101" t="s">
        <v>135</v>
      </c>
      <c r="C101">
        <v>1</v>
      </c>
      <c r="D101">
        <v>383</v>
      </c>
      <c r="E101">
        <v>1124</v>
      </c>
      <c r="F101">
        <v>102</v>
      </c>
      <c r="G101">
        <v>1071</v>
      </c>
      <c r="H101">
        <v>238</v>
      </c>
      <c r="I101">
        <v>533</v>
      </c>
      <c r="J101">
        <v>16</v>
      </c>
      <c r="K101">
        <v>10</v>
      </c>
    </row>
    <row r="102" spans="1:11" ht="15.75">
      <c r="A102" s="63">
        <v>0.5680555555555555</v>
      </c>
      <c r="B102" t="s">
        <v>136</v>
      </c>
      <c r="C102">
        <v>2</v>
      </c>
      <c r="D102">
        <v>178</v>
      </c>
      <c r="E102">
        <v>694</v>
      </c>
      <c r="F102">
        <v>175</v>
      </c>
      <c r="G102">
        <v>173</v>
      </c>
      <c r="H102">
        <v>2791</v>
      </c>
      <c r="I102">
        <v>177</v>
      </c>
      <c r="J102">
        <v>8</v>
      </c>
      <c r="K102">
        <v>5</v>
      </c>
    </row>
    <row r="103" spans="1:11" ht="15.75">
      <c r="A103" s="63">
        <v>0.5736111111111112</v>
      </c>
      <c r="B103" t="s">
        <v>137</v>
      </c>
      <c r="C103">
        <v>3</v>
      </c>
      <c r="D103">
        <v>228</v>
      </c>
      <c r="E103">
        <v>1073</v>
      </c>
      <c r="F103">
        <v>2836</v>
      </c>
      <c r="G103">
        <v>839</v>
      </c>
      <c r="H103">
        <v>126</v>
      </c>
      <c r="I103">
        <v>40</v>
      </c>
      <c r="J103">
        <v>4</v>
      </c>
      <c r="K103">
        <v>7</v>
      </c>
    </row>
    <row r="104" spans="1:11" ht="15.75">
      <c r="A104" s="63">
        <v>0.5791666666666667</v>
      </c>
      <c r="B104" t="s">
        <v>143</v>
      </c>
      <c r="C104">
        <v>4</v>
      </c>
      <c r="D104">
        <v>230</v>
      </c>
      <c r="E104">
        <v>61</v>
      </c>
      <c r="F104">
        <v>1501</v>
      </c>
      <c r="G104">
        <v>303</v>
      </c>
      <c r="H104">
        <v>558</v>
      </c>
      <c r="I104">
        <v>2067</v>
      </c>
      <c r="J104">
        <v>10</v>
      </c>
      <c r="K104">
        <v>9</v>
      </c>
    </row>
    <row r="105" spans="1:11" ht="15.75">
      <c r="A105" s="63">
        <v>0.5847222222222223</v>
      </c>
      <c r="B105" t="s">
        <v>138</v>
      </c>
      <c r="C105">
        <v>5</v>
      </c>
      <c r="D105">
        <v>1124</v>
      </c>
      <c r="E105">
        <v>102</v>
      </c>
      <c r="F105">
        <v>383</v>
      </c>
      <c r="G105">
        <v>533</v>
      </c>
      <c r="H105">
        <v>1071</v>
      </c>
      <c r="I105">
        <v>238</v>
      </c>
      <c r="J105">
        <v>14</v>
      </c>
      <c r="K105">
        <v>3</v>
      </c>
    </row>
    <row r="106" spans="1:11" ht="15.75">
      <c r="A106" s="63">
        <v>0.5902777777777778</v>
      </c>
      <c r="B106" t="s">
        <v>139</v>
      </c>
      <c r="C106">
        <v>6</v>
      </c>
      <c r="D106">
        <v>175</v>
      </c>
      <c r="E106">
        <v>178</v>
      </c>
      <c r="F106">
        <v>694</v>
      </c>
      <c r="G106">
        <v>173</v>
      </c>
      <c r="H106">
        <v>177</v>
      </c>
      <c r="I106">
        <v>2791</v>
      </c>
      <c r="J106">
        <v>3</v>
      </c>
      <c r="K106">
        <v>4</v>
      </c>
    </row>
    <row r="107" spans="1:11" ht="15.75">
      <c r="A107" s="63">
        <v>0.5958333333333333</v>
      </c>
      <c r="B107" t="s">
        <v>140</v>
      </c>
      <c r="C107">
        <v>7</v>
      </c>
      <c r="D107">
        <v>1073</v>
      </c>
      <c r="E107">
        <v>228</v>
      </c>
      <c r="F107">
        <v>2836</v>
      </c>
      <c r="G107">
        <v>40</v>
      </c>
      <c r="H107">
        <v>126</v>
      </c>
      <c r="I107">
        <v>839</v>
      </c>
      <c r="J107">
        <v>7</v>
      </c>
      <c r="K107">
        <v>5</v>
      </c>
    </row>
    <row r="108" spans="1:11" ht="15.75">
      <c r="A108" s="63">
        <v>0.6013888888888889</v>
      </c>
      <c r="B108" t="s">
        <v>141</v>
      </c>
      <c r="C108">
        <v>8</v>
      </c>
      <c r="D108">
        <v>1501</v>
      </c>
      <c r="E108">
        <v>61</v>
      </c>
      <c r="F108">
        <v>230</v>
      </c>
      <c r="G108">
        <v>303</v>
      </c>
      <c r="H108">
        <v>2067</v>
      </c>
      <c r="I108">
        <v>558</v>
      </c>
      <c r="J108">
        <v>12</v>
      </c>
      <c r="K108">
        <v>11</v>
      </c>
    </row>
    <row r="109" spans="1:11" ht="15.75">
      <c r="A109" s="63">
        <v>0.6125</v>
      </c>
      <c r="B109" t="s">
        <v>56</v>
      </c>
      <c r="C109">
        <v>10</v>
      </c>
      <c r="D109">
        <v>694</v>
      </c>
      <c r="E109">
        <v>178</v>
      </c>
      <c r="F109">
        <v>175</v>
      </c>
      <c r="G109">
        <v>177</v>
      </c>
      <c r="H109">
        <v>2791</v>
      </c>
      <c r="I109">
        <v>173</v>
      </c>
      <c r="J109">
        <v>5</v>
      </c>
      <c r="K109">
        <v>8</v>
      </c>
    </row>
    <row r="110" spans="1:11" ht="15.75">
      <c r="A110" s="63">
        <v>0.6180555555555556</v>
      </c>
      <c r="B110" t="s">
        <v>57</v>
      </c>
      <c r="C110">
        <v>11</v>
      </c>
      <c r="D110">
        <v>228</v>
      </c>
      <c r="E110">
        <v>1073</v>
      </c>
      <c r="F110">
        <v>2836</v>
      </c>
      <c r="G110">
        <v>40</v>
      </c>
      <c r="H110">
        <v>126</v>
      </c>
      <c r="I110">
        <v>839</v>
      </c>
      <c r="J110">
        <v>6</v>
      </c>
      <c r="K110">
        <v>9</v>
      </c>
    </row>
    <row r="111" spans="1:11" ht="15.75">
      <c r="A111" s="63">
        <v>0.6291666666666667</v>
      </c>
      <c r="B111" t="s">
        <v>144</v>
      </c>
      <c r="C111">
        <v>13</v>
      </c>
      <c r="D111">
        <v>102</v>
      </c>
      <c r="E111">
        <v>383</v>
      </c>
      <c r="F111">
        <v>1124</v>
      </c>
      <c r="G111">
        <v>2791</v>
      </c>
      <c r="H111">
        <v>177</v>
      </c>
      <c r="I111">
        <v>173</v>
      </c>
      <c r="J111">
        <v>10</v>
      </c>
      <c r="K111">
        <v>5</v>
      </c>
    </row>
    <row r="112" spans="1:11" ht="15.75">
      <c r="A112" s="63">
        <v>0.6347222222222222</v>
      </c>
      <c r="B112" t="s">
        <v>145</v>
      </c>
      <c r="C112">
        <v>14</v>
      </c>
      <c r="D112">
        <v>40</v>
      </c>
      <c r="E112">
        <v>126</v>
      </c>
      <c r="F112">
        <v>839</v>
      </c>
      <c r="G112">
        <v>61</v>
      </c>
      <c r="H112">
        <v>1501</v>
      </c>
      <c r="I112">
        <v>230</v>
      </c>
      <c r="J112">
        <v>3</v>
      </c>
      <c r="K112">
        <v>6</v>
      </c>
    </row>
    <row r="113" spans="1:11" ht="15.75">
      <c r="A113" s="63">
        <v>0.6402777777777778</v>
      </c>
      <c r="B113" t="s">
        <v>146</v>
      </c>
      <c r="C113">
        <v>15</v>
      </c>
      <c r="D113">
        <v>383</v>
      </c>
      <c r="E113">
        <v>1124</v>
      </c>
      <c r="F113">
        <v>102</v>
      </c>
      <c r="G113">
        <v>173</v>
      </c>
      <c r="H113">
        <v>2791</v>
      </c>
      <c r="I113">
        <v>177</v>
      </c>
      <c r="J113">
        <v>14</v>
      </c>
      <c r="K113">
        <v>4</v>
      </c>
    </row>
    <row r="114" spans="1:11" ht="15.75">
      <c r="A114" s="63">
        <v>0.6458333333333334</v>
      </c>
      <c r="B114" t="s">
        <v>147</v>
      </c>
      <c r="C114">
        <v>16</v>
      </c>
      <c r="D114">
        <v>839</v>
      </c>
      <c r="E114">
        <v>40</v>
      </c>
      <c r="F114">
        <v>126</v>
      </c>
      <c r="G114">
        <v>230</v>
      </c>
      <c r="H114">
        <v>61</v>
      </c>
      <c r="I114">
        <v>1501</v>
      </c>
      <c r="J114">
        <v>10</v>
      </c>
      <c r="K114">
        <v>6</v>
      </c>
    </row>
    <row r="115" spans="1:11" ht="15.75">
      <c r="A115" s="63">
        <v>0.6569444444444444</v>
      </c>
      <c r="B115" t="s">
        <v>148</v>
      </c>
      <c r="C115">
        <v>18</v>
      </c>
      <c r="D115">
        <v>839</v>
      </c>
      <c r="E115">
        <v>126</v>
      </c>
      <c r="F115">
        <v>40</v>
      </c>
      <c r="G115">
        <v>230</v>
      </c>
      <c r="H115">
        <v>61</v>
      </c>
      <c r="I115">
        <v>1501</v>
      </c>
      <c r="J115">
        <v>5</v>
      </c>
      <c r="K115">
        <v>6</v>
      </c>
    </row>
    <row r="116" spans="1:11" ht="15.75">
      <c r="A116" s="63">
        <v>0.6625</v>
      </c>
      <c r="B116" t="s">
        <v>149</v>
      </c>
      <c r="C116">
        <v>19</v>
      </c>
      <c r="D116">
        <v>102</v>
      </c>
      <c r="E116">
        <v>383</v>
      </c>
      <c r="F116">
        <v>1124</v>
      </c>
      <c r="G116">
        <v>230</v>
      </c>
      <c r="H116">
        <v>1501</v>
      </c>
      <c r="I116">
        <v>61</v>
      </c>
      <c r="J116">
        <v>10</v>
      </c>
      <c r="K116">
        <v>7</v>
      </c>
    </row>
    <row r="117" spans="1:11" ht="15.75">
      <c r="A117" s="63">
        <v>0.6680555555555556</v>
      </c>
      <c r="B117" t="s">
        <v>0</v>
      </c>
      <c r="C117">
        <v>20</v>
      </c>
      <c r="D117">
        <v>102</v>
      </c>
      <c r="E117">
        <v>1124</v>
      </c>
      <c r="F117">
        <v>383</v>
      </c>
      <c r="G117">
        <v>61</v>
      </c>
      <c r="H117">
        <v>230</v>
      </c>
      <c r="I117">
        <v>1501</v>
      </c>
      <c r="J117">
        <v>7</v>
      </c>
      <c r="K117">
        <v>4</v>
      </c>
    </row>
    <row r="118" spans="8:11" ht="15.75">
      <c r="H118" t="s">
        <v>128</v>
      </c>
      <c r="J118">
        <f>SUM(J101:J117)</f>
        <v>144</v>
      </c>
      <c r="K118" s="32">
        <f>SUM(K101:K117)</f>
        <v>109</v>
      </c>
    </row>
    <row r="119" spans="8:11" ht="15.75">
      <c r="H119" t="s">
        <v>129</v>
      </c>
      <c r="K119">
        <f>(J118+K118)/(117-100)/2</f>
        <v>7.4411764705882355</v>
      </c>
    </row>
  </sheetData>
  <sheetProtection/>
  <mergeCells count="2">
    <mergeCell ref="A1:J1"/>
    <mergeCell ref="A99:K99"/>
  </mergeCell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119"/>
  <sheetViews>
    <sheetView zoomScalePageLayoutView="0" workbookViewId="0" topLeftCell="A85">
      <selection activeCell="C120" sqref="C120"/>
    </sheetView>
  </sheetViews>
  <sheetFormatPr defaultColWidth="11.00390625" defaultRowHeight="15.75"/>
  <sheetData>
    <row r="1" spans="1:10" ht="15.75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1" ht="31.5">
      <c r="A2" s="3" t="s">
        <v>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11" t="s">
        <v>39</v>
      </c>
    </row>
    <row r="3" spans="1:12" ht="15.75">
      <c r="A3" s="63">
        <v>0.4263888888888889</v>
      </c>
      <c r="B3">
        <v>1</v>
      </c>
      <c r="C3">
        <v>2509</v>
      </c>
      <c r="D3">
        <v>3184</v>
      </c>
      <c r="E3">
        <v>2538</v>
      </c>
      <c r="F3">
        <v>3082</v>
      </c>
      <c r="G3">
        <v>3312</v>
      </c>
      <c r="H3">
        <v>2169</v>
      </c>
      <c r="I3">
        <v>1</v>
      </c>
      <c r="J3">
        <v>4</v>
      </c>
      <c r="K3">
        <v>0</v>
      </c>
      <c r="L3" t="s">
        <v>41</v>
      </c>
    </row>
    <row r="4" spans="1:11" ht="15.75">
      <c r="A4" s="63">
        <v>0.43194444444444446</v>
      </c>
      <c r="B4">
        <v>2</v>
      </c>
      <c r="C4">
        <v>2513</v>
      </c>
      <c r="D4">
        <v>2511</v>
      </c>
      <c r="E4">
        <v>2177</v>
      </c>
      <c r="F4">
        <v>2957</v>
      </c>
      <c r="G4">
        <v>2817</v>
      </c>
      <c r="H4">
        <v>3313</v>
      </c>
      <c r="I4">
        <v>6</v>
      </c>
      <c r="J4">
        <v>2</v>
      </c>
      <c r="K4" s="14">
        <f aca="true" t="shared" si="0" ref="K4:K66">A4-A3</f>
        <v>0.005555555555555591</v>
      </c>
    </row>
    <row r="5" spans="1:11" ht="15.75">
      <c r="A5" s="63">
        <v>0.4381944444444445</v>
      </c>
      <c r="B5">
        <v>3</v>
      </c>
      <c r="C5">
        <v>2227</v>
      </c>
      <c r="D5">
        <v>2518</v>
      </c>
      <c r="E5">
        <v>2503</v>
      </c>
      <c r="F5">
        <v>2532</v>
      </c>
      <c r="G5">
        <v>2052</v>
      </c>
      <c r="H5">
        <v>2515</v>
      </c>
      <c r="I5">
        <v>2</v>
      </c>
      <c r="J5">
        <v>2</v>
      </c>
      <c r="K5" s="14">
        <f t="shared" si="0"/>
        <v>0.006250000000000033</v>
      </c>
    </row>
    <row r="6" spans="1:11" ht="15.75">
      <c r="A6" s="63">
        <v>0.44375</v>
      </c>
      <c r="B6">
        <v>4</v>
      </c>
      <c r="C6">
        <v>3300</v>
      </c>
      <c r="D6">
        <v>3297</v>
      </c>
      <c r="E6">
        <v>2826</v>
      </c>
      <c r="F6">
        <v>3278</v>
      </c>
      <c r="G6">
        <v>2491</v>
      </c>
      <c r="H6">
        <v>3261</v>
      </c>
      <c r="I6">
        <v>3</v>
      </c>
      <c r="J6">
        <v>0</v>
      </c>
      <c r="K6" s="14">
        <f t="shared" si="0"/>
        <v>0.00555555555555548</v>
      </c>
    </row>
    <row r="7" spans="1:11" ht="15.75">
      <c r="A7" s="63">
        <v>0.45</v>
      </c>
      <c r="B7">
        <v>5</v>
      </c>
      <c r="C7">
        <v>2989</v>
      </c>
      <c r="D7">
        <v>2545</v>
      </c>
      <c r="E7">
        <v>2502</v>
      </c>
      <c r="F7">
        <v>2062</v>
      </c>
      <c r="G7">
        <v>2846</v>
      </c>
      <c r="H7">
        <v>2861</v>
      </c>
      <c r="I7">
        <v>0</v>
      </c>
      <c r="J7">
        <v>2</v>
      </c>
      <c r="K7" s="14">
        <f t="shared" si="0"/>
        <v>0.006250000000000033</v>
      </c>
    </row>
    <row r="8" spans="1:11" ht="15.75">
      <c r="A8" s="63">
        <v>0.45416666666666666</v>
      </c>
      <c r="B8">
        <v>6</v>
      </c>
      <c r="C8">
        <v>2450</v>
      </c>
      <c r="D8">
        <v>2480</v>
      </c>
      <c r="E8">
        <v>1714</v>
      </c>
      <c r="F8">
        <v>3299</v>
      </c>
      <c r="G8">
        <v>3007</v>
      </c>
      <c r="H8">
        <v>2022</v>
      </c>
      <c r="I8">
        <v>7</v>
      </c>
      <c r="J8">
        <v>0</v>
      </c>
      <c r="K8" s="14">
        <f t="shared" si="0"/>
        <v>0.004166666666666652</v>
      </c>
    </row>
    <row r="9" spans="1:11" ht="15.75">
      <c r="A9" s="63">
        <v>0.4597222222222222</v>
      </c>
      <c r="B9">
        <v>7</v>
      </c>
      <c r="C9">
        <v>3276</v>
      </c>
      <c r="D9">
        <v>3407</v>
      </c>
      <c r="E9">
        <v>2181</v>
      </c>
      <c r="F9">
        <v>2470</v>
      </c>
      <c r="G9">
        <v>525</v>
      </c>
      <c r="H9">
        <v>3244</v>
      </c>
      <c r="I9">
        <v>3</v>
      </c>
      <c r="J9">
        <v>7</v>
      </c>
      <c r="K9" s="14">
        <f t="shared" si="0"/>
        <v>0.005555555555555536</v>
      </c>
    </row>
    <row r="10" spans="1:11" ht="15.75">
      <c r="A10" s="63">
        <v>0.46388888888888885</v>
      </c>
      <c r="B10">
        <v>8</v>
      </c>
      <c r="C10">
        <v>2847</v>
      </c>
      <c r="D10">
        <v>2264</v>
      </c>
      <c r="E10">
        <v>2525</v>
      </c>
      <c r="F10">
        <v>2508</v>
      </c>
      <c r="G10">
        <v>3081</v>
      </c>
      <c r="H10">
        <v>2232</v>
      </c>
      <c r="I10">
        <v>0</v>
      </c>
      <c r="J10">
        <v>0</v>
      </c>
      <c r="K10" s="14">
        <f t="shared" si="0"/>
        <v>0.004166666666666652</v>
      </c>
    </row>
    <row r="11" spans="1:11" ht="15.75">
      <c r="A11" s="63">
        <v>0.46875</v>
      </c>
      <c r="B11">
        <v>9</v>
      </c>
      <c r="C11">
        <v>3212</v>
      </c>
      <c r="D11">
        <v>2987</v>
      </c>
      <c r="E11">
        <v>2879</v>
      </c>
      <c r="F11">
        <v>2500</v>
      </c>
      <c r="G11">
        <v>2705</v>
      </c>
      <c r="H11">
        <v>2501</v>
      </c>
      <c r="I11">
        <v>0</v>
      </c>
      <c r="J11">
        <v>4</v>
      </c>
      <c r="K11" s="14">
        <f t="shared" si="0"/>
        <v>0.004861111111111149</v>
      </c>
    </row>
    <row r="12" spans="1:11" ht="15.75">
      <c r="A12" s="63">
        <v>0.47291666666666665</v>
      </c>
      <c r="B12">
        <v>10</v>
      </c>
      <c r="C12">
        <v>2855</v>
      </c>
      <c r="D12">
        <v>2194</v>
      </c>
      <c r="E12">
        <v>2606</v>
      </c>
      <c r="F12">
        <v>2498</v>
      </c>
      <c r="G12">
        <v>3038</v>
      </c>
      <c r="H12">
        <v>2704</v>
      </c>
      <c r="I12">
        <v>1</v>
      </c>
      <c r="J12">
        <v>3</v>
      </c>
      <c r="K12" s="14">
        <f t="shared" si="0"/>
        <v>0.004166666666666652</v>
      </c>
    </row>
    <row r="13" spans="1:11" ht="15.75">
      <c r="A13" s="63">
        <v>0.4777777777777778</v>
      </c>
      <c r="B13">
        <v>11</v>
      </c>
      <c r="C13">
        <v>2825</v>
      </c>
      <c r="D13">
        <v>3227</v>
      </c>
      <c r="E13">
        <v>2817</v>
      </c>
      <c r="F13">
        <v>2845</v>
      </c>
      <c r="G13">
        <v>3184</v>
      </c>
      <c r="H13">
        <v>3300</v>
      </c>
      <c r="I13">
        <v>1</v>
      </c>
      <c r="J13">
        <v>0</v>
      </c>
      <c r="K13" s="14">
        <f t="shared" si="0"/>
        <v>0.004861111111111149</v>
      </c>
    </row>
    <row r="14" spans="1:11" ht="15.75">
      <c r="A14" s="63">
        <v>0.4826388888888889</v>
      </c>
      <c r="B14">
        <v>12</v>
      </c>
      <c r="C14">
        <v>3261</v>
      </c>
      <c r="D14">
        <v>3299</v>
      </c>
      <c r="E14">
        <v>2538</v>
      </c>
      <c r="F14">
        <v>2227</v>
      </c>
      <c r="G14">
        <v>2846</v>
      </c>
      <c r="H14">
        <v>2491</v>
      </c>
      <c r="I14">
        <v>1</v>
      </c>
      <c r="J14">
        <v>0</v>
      </c>
      <c r="K14" s="14">
        <f t="shared" si="0"/>
        <v>0.004861111111111094</v>
      </c>
    </row>
    <row r="15" spans="1:11" ht="15.75">
      <c r="A15" s="63">
        <v>0.48680555555555555</v>
      </c>
      <c r="B15">
        <v>13</v>
      </c>
      <c r="C15">
        <v>2480</v>
      </c>
      <c r="D15">
        <v>2177</v>
      </c>
      <c r="E15">
        <v>2847</v>
      </c>
      <c r="F15">
        <v>2169</v>
      </c>
      <c r="G15">
        <v>2518</v>
      </c>
      <c r="H15">
        <v>2989</v>
      </c>
      <c r="I15">
        <v>2</v>
      </c>
      <c r="J15">
        <v>4</v>
      </c>
      <c r="K15" s="14">
        <f t="shared" si="0"/>
        <v>0.004166666666666652</v>
      </c>
    </row>
    <row r="16" spans="1:11" ht="15.75">
      <c r="A16" s="63">
        <v>0.4902777777777778</v>
      </c>
      <c r="B16">
        <v>14</v>
      </c>
      <c r="C16">
        <v>3278</v>
      </c>
      <c r="D16">
        <v>2508</v>
      </c>
      <c r="E16">
        <v>2513</v>
      </c>
      <c r="F16">
        <v>2545</v>
      </c>
      <c r="G16">
        <v>3007</v>
      </c>
      <c r="H16">
        <v>3212</v>
      </c>
      <c r="I16">
        <v>2</v>
      </c>
      <c r="J16">
        <v>2</v>
      </c>
      <c r="K16" s="14">
        <f t="shared" si="0"/>
        <v>0.0034722222222222654</v>
      </c>
    </row>
    <row r="17" spans="1:11" ht="15.75">
      <c r="A17" s="63">
        <v>0.49444444444444446</v>
      </c>
      <c r="B17">
        <v>15</v>
      </c>
      <c r="C17">
        <v>3081</v>
      </c>
      <c r="D17">
        <v>2606</v>
      </c>
      <c r="E17">
        <v>2879</v>
      </c>
      <c r="F17">
        <v>2502</v>
      </c>
      <c r="G17">
        <v>3276</v>
      </c>
      <c r="H17">
        <v>2450</v>
      </c>
      <c r="I17">
        <v>0</v>
      </c>
      <c r="J17">
        <v>2</v>
      </c>
      <c r="K17" s="14">
        <f t="shared" si="0"/>
        <v>0.004166666666666652</v>
      </c>
    </row>
    <row r="18" spans="1:11" ht="15.75">
      <c r="A18" s="63">
        <v>0.4986111111111111</v>
      </c>
      <c r="B18">
        <v>16</v>
      </c>
      <c r="C18">
        <v>2062</v>
      </c>
      <c r="D18">
        <v>2498</v>
      </c>
      <c r="E18">
        <v>2470</v>
      </c>
      <c r="F18">
        <v>2826</v>
      </c>
      <c r="G18">
        <v>2987</v>
      </c>
      <c r="H18">
        <v>3227</v>
      </c>
      <c r="I18">
        <v>4</v>
      </c>
      <c r="J18">
        <v>5</v>
      </c>
      <c r="K18" s="14">
        <f t="shared" si="0"/>
        <v>0.004166666666666652</v>
      </c>
    </row>
    <row r="19" spans="1:11" ht="15.75">
      <c r="A19" s="63">
        <v>0.5020833333333333</v>
      </c>
      <c r="B19">
        <v>17</v>
      </c>
      <c r="C19">
        <v>2194</v>
      </c>
      <c r="D19">
        <v>3407</v>
      </c>
      <c r="E19">
        <v>2532</v>
      </c>
      <c r="F19">
        <v>2525</v>
      </c>
      <c r="G19">
        <v>2861</v>
      </c>
      <c r="H19">
        <v>2705</v>
      </c>
      <c r="I19">
        <v>4</v>
      </c>
      <c r="J19">
        <v>7</v>
      </c>
      <c r="K19" s="14">
        <f t="shared" si="0"/>
        <v>0.00347222222222221</v>
      </c>
    </row>
    <row r="20" spans="1:11" ht="15.75">
      <c r="A20" s="63">
        <v>0.50625</v>
      </c>
      <c r="B20">
        <v>18</v>
      </c>
      <c r="C20">
        <v>2501</v>
      </c>
      <c r="D20">
        <v>2052</v>
      </c>
      <c r="E20">
        <v>3313</v>
      </c>
      <c r="F20">
        <v>2855</v>
      </c>
      <c r="G20">
        <v>2022</v>
      </c>
      <c r="H20">
        <v>3244</v>
      </c>
      <c r="I20">
        <v>1</v>
      </c>
      <c r="J20">
        <v>0</v>
      </c>
      <c r="K20" s="14">
        <f t="shared" si="0"/>
        <v>0.004166666666666652</v>
      </c>
    </row>
    <row r="21" spans="1:11" ht="15.75">
      <c r="A21" s="63">
        <v>0.5097222222222222</v>
      </c>
      <c r="B21">
        <v>19</v>
      </c>
      <c r="C21">
        <v>2500</v>
      </c>
      <c r="D21">
        <v>2264</v>
      </c>
      <c r="E21">
        <v>2503</v>
      </c>
      <c r="F21">
        <v>3082</v>
      </c>
      <c r="G21">
        <v>2181</v>
      </c>
      <c r="H21">
        <v>2509</v>
      </c>
      <c r="I21">
        <v>3</v>
      </c>
      <c r="J21">
        <v>1</v>
      </c>
      <c r="K21" s="14">
        <f t="shared" si="0"/>
        <v>0.00347222222222221</v>
      </c>
    </row>
    <row r="22" spans="1:11" ht="15.75">
      <c r="A22" s="63">
        <v>0.5152777777777778</v>
      </c>
      <c r="B22">
        <v>20</v>
      </c>
      <c r="C22">
        <v>3297</v>
      </c>
      <c r="D22">
        <v>525</v>
      </c>
      <c r="E22">
        <v>2232</v>
      </c>
      <c r="F22">
        <v>2957</v>
      </c>
      <c r="G22">
        <v>3038</v>
      </c>
      <c r="H22">
        <v>2825</v>
      </c>
      <c r="I22">
        <v>8</v>
      </c>
      <c r="J22">
        <v>1</v>
      </c>
      <c r="K22" s="14">
        <f t="shared" si="0"/>
        <v>0.005555555555555647</v>
      </c>
    </row>
    <row r="23" spans="1:11" ht="15.75">
      <c r="A23" s="63">
        <v>0.5194444444444445</v>
      </c>
      <c r="B23">
        <v>21</v>
      </c>
      <c r="C23">
        <v>3312</v>
      </c>
      <c r="D23">
        <v>2704</v>
      </c>
      <c r="E23">
        <v>2845</v>
      </c>
      <c r="F23">
        <v>2511</v>
      </c>
      <c r="G23">
        <v>1714</v>
      </c>
      <c r="H23">
        <v>2515</v>
      </c>
      <c r="I23">
        <v>7</v>
      </c>
      <c r="J23">
        <v>7</v>
      </c>
      <c r="K23" s="14">
        <f t="shared" si="0"/>
        <v>0.004166666666666652</v>
      </c>
    </row>
    <row r="24" spans="1:11" ht="15.75">
      <c r="A24" s="63">
        <v>0.5243055555555556</v>
      </c>
      <c r="B24">
        <v>22</v>
      </c>
      <c r="C24">
        <v>2508</v>
      </c>
      <c r="D24">
        <v>2227</v>
      </c>
      <c r="E24">
        <v>2545</v>
      </c>
      <c r="F24">
        <v>3227</v>
      </c>
      <c r="G24">
        <v>2498</v>
      </c>
      <c r="H24">
        <v>2169</v>
      </c>
      <c r="I24">
        <v>1</v>
      </c>
      <c r="J24">
        <v>3</v>
      </c>
      <c r="K24" s="14">
        <f t="shared" si="0"/>
        <v>0.004861111111111094</v>
      </c>
    </row>
    <row r="25" spans="1:11" ht="15.75">
      <c r="A25" s="63">
        <v>0.5284722222222222</v>
      </c>
      <c r="B25">
        <v>23</v>
      </c>
      <c r="C25">
        <v>2606</v>
      </c>
      <c r="D25">
        <v>2052</v>
      </c>
      <c r="E25">
        <v>2817</v>
      </c>
      <c r="F25">
        <v>2826</v>
      </c>
      <c r="G25">
        <v>3407</v>
      </c>
      <c r="H25">
        <v>3261</v>
      </c>
      <c r="I25">
        <v>2</v>
      </c>
      <c r="J25">
        <v>8</v>
      </c>
      <c r="K25" s="14">
        <f t="shared" si="0"/>
        <v>0.004166666666666652</v>
      </c>
    </row>
    <row r="26" spans="1:11" ht="15.75">
      <c r="A26" s="63">
        <v>0.5340277777777778</v>
      </c>
      <c r="B26">
        <v>24</v>
      </c>
      <c r="C26">
        <v>3313</v>
      </c>
      <c r="D26">
        <v>2480</v>
      </c>
      <c r="E26">
        <v>2491</v>
      </c>
      <c r="F26">
        <v>3212</v>
      </c>
      <c r="G26">
        <v>3184</v>
      </c>
      <c r="H26">
        <v>2194</v>
      </c>
      <c r="I26">
        <v>3</v>
      </c>
      <c r="J26">
        <v>3</v>
      </c>
      <c r="K26" s="64">
        <f t="shared" si="0"/>
        <v>0.005555555555555536</v>
      </c>
    </row>
    <row r="27" spans="1:11" ht="15.75">
      <c r="A27" s="63">
        <v>0.5381944444444444</v>
      </c>
      <c r="B27">
        <v>25</v>
      </c>
      <c r="C27">
        <v>2525</v>
      </c>
      <c r="D27">
        <v>2500</v>
      </c>
      <c r="E27">
        <v>2825</v>
      </c>
      <c r="F27">
        <v>2177</v>
      </c>
      <c r="G27">
        <v>2450</v>
      </c>
      <c r="H27">
        <v>2861</v>
      </c>
      <c r="I27">
        <v>2</v>
      </c>
      <c r="J27">
        <v>7</v>
      </c>
      <c r="K27" s="64">
        <f t="shared" si="0"/>
        <v>0.004166666666666652</v>
      </c>
    </row>
    <row r="28" spans="1:11" ht="15.75">
      <c r="A28" s="63">
        <v>0.5430555555555555</v>
      </c>
      <c r="B28">
        <v>26</v>
      </c>
      <c r="C28">
        <v>2264</v>
      </c>
      <c r="D28">
        <v>2022</v>
      </c>
      <c r="E28">
        <v>2518</v>
      </c>
      <c r="F28">
        <v>2879</v>
      </c>
      <c r="G28">
        <v>3297</v>
      </c>
      <c r="H28">
        <v>2062</v>
      </c>
      <c r="I28">
        <v>4</v>
      </c>
      <c r="J28">
        <v>5</v>
      </c>
      <c r="K28" s="64">
        <f t="shared" si="0"/>
        <v>0.004861111111111094</v>
      </c>
    </row>
    <row r="29" spans="1:11" ht="15.75">
      <c r="A29" s="63">
        <v>0.5465277777777778</v>
      </c>
      <c r="B29">
        <v>27</v>
      </c>
      <c r="C29">
        <v>2532</v>
      </c>
      <c r="D29">
        <v>2232</v>
      </c>
      <c r="E29">
        <v>2846</v>
      </c>
      <c r="F29">
        <v>3276</v>
      </c>
      <c r="G29">
        <v>3278</v>
      </c>
      <c r="H29">
        <v>3081</v>
      </c>
      <c r="I29">
        <v>0</v>
      </c>
      <c r="J29">
        <v>2</v>
      </c>
      <c r="K29" s="64">
        <f t="shared" si="0"/>
        <v>0.003472222222222321</v>
      </c>
    </row>
    <row r="30" spans="1:11" ht="15.75">
      <c r="A30" s="63">
        <v>0.5513888888888888</v>
      </c>
      <c r="B30">
        <v>28</v>
      </c>
      <c r="C30">
        <v>3038</v>
      </c>
      <c r="D30">
        <v>2847</v>
      </c>
      <c r="E30">
        <v>3244</v>
      </c>
      <c r="F30">
        <v>1714</v>
      </c>
      <c r="G30">
        <v>2503</v>
      </c>
      <c r="H30">
        <v>2513</v>
      </c>
      <c r="I30">
        <v>4</v>
      </c>
      <c r="J30">
        <v>6</v>
      </c>
      <c r="K30" s="64">
        <f t="shared" si="0"/>
        <v>0.004861111111110983</v>
      </c>
    </row>
    <row r="31" spans="1:11" ht="15.75">
      <c r="A31" s="63">
        <v>0.5638888888888889</v>
      </c>
      <c r="B31">
        <v>29</v>
      </c>
      <c r="C31">
        <v>2470</v>
      </c>
      <c r="D31">
        <v>3082</v>
      </c>
      <c r="E31">
        <v>2957</v>
      </c>
      <c r="F31">
        <v>2704</v>
      </c>
      <c r="G31">
        <v>3300</v>
      </c>
      <c r="H31">
        <v>2705</v>
      </c>
      <c r="I31">
        <v>1</v>
      </c>
      <c r="J31">
        <v>1</v>
      </c>
      <c r="K31" s="64">
        <f t="shared" si="0"/>
        <v>0.012500000000000067</v>
      </c>
    </row>
    <row r="32" spans="1:11" ht="15.75">
      <c r="A32" s="63">
        <v>0.5680555555555555</v>
      </c>
      <c r="B32">
        <v>30</v>
      </c>
      <c r="C32">
        <v>2509</v>
      </c>
      <c r="D32">
        <v>2845</v>
      </c>
      <c r="E32">
        <v>525</v>
      </c>
      <c r="F32">
        <v>3299</v>
      </c>
      <c r="G32">
        <v>2855</v>
      </c>
      <c r="H32">
        <v>2987</v>
      </c>
      <c r="I32">
        <v>5</v>
      </c>
      <c r="J32">
        <v>1</v>
      </c>
      <c r="K32" s="64">
        <f t="shared" si="0"/>
        <v>0.004166666666666652</v>
      </c>
    </row>
    <row r="33" spans="1:11" ht="15.75">
      <c r="A33" s="63">
        <v>0.5756944444444444</v>
      </c>
      <c r="B33">
        <v>31</v>
      </c>
      <c r="C33">
        <v>2515</v>
      </c>
      <c r="D33">
        <v>2502</v>
      </c>
      <c r="E33">
        <v>2181</v>
      </c>
      <c r="F33">
        <v>3007</v>
      </c>
      <c r="G33">
        <v>2511</v>
      </c>
      <c r="H33">
        <v>2538</v>
      </c>
      <c r="I33">
        <v>2</v>
      </c>
      <c r="J33">
        <v>3</v>
      </c>
      <c r="K33" s="64">
        <f t="shared" si="0"/>
        <v>0.007638888888888862</v>
      </c>
    </row>
    <row r="34" spans="1:11" ht="15.75">
      <c r="A34" s="63">
        <v>0.579861111111111</v>
      </c>
      <c r="B34">
        <v>32</v>
      </c>
      <c r="C34">
        <v>2989</v>
      </c>
      <c r="D34">
        <v>3407</v>
      </c>
      <c r="E34">
        <v>2825</v>
      </c>
      <c r="F34">
        <v>3312</v>
      </c>
      <c r="G34">
        <v>2501</v>
      </c>
      <c r="H34">
        <v>2264</v>
      </c>
      <c r="I34">
        <v>1</v>
      </c>
      <c r="J34">
        <v>0</v>
      </c>
      <c r="K34" s="64">
        <f t="shared" si="0"/>
        <v>0.004166666666666652</v>
      </c>
    </row>
    <row r="35" spans="1:11" ht="15.75">
      <c r="A35" s="63">
        <v>0.5847222222222223</v>
      </c>
      <c r="B35">
        <v>33</v>
      </c>
      <c r="C35">
        <v>2500</v>
      </c>
      <c r="D35">
        <v>2194</v>
      </c>
      <c r="E35">
        <v>2513</v>
      </c>
      <c r="F35">
        <v>2227</v>
      </c>
      <c r="G35">
        <v>3227</v>
      </c>
      <c r="H35">
        <v>3276</v>
      </c>
      <c r="I35">
        <v>5</v>
      </c>
      <c r="J35">
        <v>4</v>
      </c>
      <c r="K35" s="64">
        <f t="shared" si="0"/>
        <v>0.004861111111111205</v>
      </c>
    </row>
    <row r="36" spans="1:11" ht="15.75">
      <c r="A36" s="63">
        <v>0.5888888888888889</v>
      </c>
      <c r="B36">
        <v>34</v>
      </c>
      <c r="C36">
        <v>2545</v>
      </c>
      <c r="D36">
        <v>2062</v>
      </c>
      <c r="E36">
        <v>2704</v>
      </c>
      <c r="F36">
        <v>3313</v>
      </c>
      <c r="G36">
        <v>2503</v>
      </c>
      <c r="H36">
        <v>2879</v>
      </c>
      <c r="I36">
        <v>11</v>
      </c>
      <c r="J36">
        <v>2</v>
      </c>
      <c r="K36" s="64">
        <f t="shared" si="0"/>
        <v>0.004166666666666652</v>
      </c>
    </row>
    <row r="37" spans="1:11" ht="15.75">
      <c r="A37" s="63">
        <v>0.5944444444444444</v>
      </c>
      <c r="B37">
        <v>35</v>
      </c>
      <c r="C37">
        <v>2508</v>
      </c>
      <c r="D37">
        <v>2855</v>
      </c>
      <c r="E37">
        <v>2861</v>
      </c>
      <c r="F37">
        <v>2470</v>
      </c>
      <c r="G37">
        <v>2491</v>
      </c>
      <c r="H37">
        <v>2518</v>
      </c>
      <c r="I37">
        <v>0</v>
      </c>
      <c r="J37">
        <v>0</v>
      </c>
      <c r="K37" s="64">
        <f t="shared" si="0"/>
        <v>0.005555555555555536</v>
      </c>
    </row>
    <row r="38" spans="1:11" ht="15.75">
      <c r="A38" s="63">
        <v>0.5993055555555555</v>
      </c>
      <c r="B38">
        <v>36</v>
      </c>
      <c r="C38">
        <v>3007</v>
      </c>
      <c r="D38">
        <v>2987</v>
      </c>
      <c r="E38">
        <v>3244</v>
      </c>
      <c r="F38">
        <v>3297</v>
      </c>
      <c r="G38">
        <v>2817</v>
      </c>
      <c r="H38">
        <v>2532</v>
      </c>
      <c r="I38">
        <v>1</v>
      </c>
      <c r="J38">
        <v>2</v>
      </c>
      <c r="K38" s="64">
        <f t="shared" si="0"/>
        <v>0.004861111111111094</v>
      </c>
    </row>
    <row r="39" spans="1:11" ht="15.75">
      <c r="A39" s="63">
        <v>0.6027777777777777</v>
      </c>
      <c r="B39">
        <v>37</v>
      </c>
      <c r="C39">
        <v>2509</v>
      </c>
      <c r="D39">
        <v>2511</v>
      </c>
      <c r="E39">
        <v>2022</v>
      </c>
      <c r="F39">
        <v>2847</v>
      </c>
      <c r="G39">
        <v>2606</v>
      </c>
      <c r="H39">
        <v>2846</v>
      </c>
      <c r="I39">
        <v>5</v>
      </c>
      <c r="J39">
        <v>1</v>
      </c>
      <c r="K39" s="64">
        <f t="shared" si="0"/>
        <v>0.00347222222222221</v>
      </c>
    </row>
    <row r="40" spans="1:11" ht="15.75">
      <c r="A40" s="63">
        <v>0.6090277777777778</v>
      </c>
      <c r="B40">
        <v>38</v>
      </c>
      <c r="C40">
        <v>3299</v>
      </c>
      <c r="D40">
        <v>2515</v>
      </c>
      <c r="E40">
        <v>2826</v>
      </c>
      <c r="F40">
        <v>3300</v>
      </c>
      <c r="G40">
        <v>2177</v>
      </c>
      <c r="H40">
        <v>2501</v>
      </c>
      <c r="I40">
        <v>4</v>
      </c>
      <c r="J40">
        <v>1</v>
      </c>
      <c r="K40" s="64">
        <f t="shared" si="0"/>
        <v>0.006250000000000089</v>
      </c>
    </row>
    <row r="41" spans="1:11" ht="15.75">
      <c r="A41" s="63">
        <v>0.6125</v>
      </c>
      <c r="B41">
        <v>39</v>
      </c>
      <c r="C41">
        <v>2450</v>
      </c>
      <c r="D41">
        <v>2498</v>
      </c>
      <c r="E41">
        <v>2232</v>
      </c>
      <c r="F41">
        <v>2989</v>
      </c>
      <c r="G41">
        <v>2845</v>
      </c>
      <c r="H41">
        <v>2480</v>
      </c>
      <c r="I41">
        <v>4</v>
      </c>
      <c r="J41">
        <v>0</v>
      </c>
      <c r="K41" s="64">
        <f t="shared" si="0"/>
        <v>0.00347222222222221</v>
      </c>
    </row>
    <row r="42" spans="1:11" ht="15.75">
      <c r="A42" s="63">
        <v>0.6166666666666667</v>
      </c>
      <c r="B42">
        <v>40</v>
      </c>
      <c r="C42">
        <v>3038</v>
      </c>
      <c r="D42">
        <v>2538</v>
      </c>
      <c r="E42">
        <v>2705</v>
      </c>
      <c r="F42">
        <v>3184</v>
      </c>
      <c r="G42">
        <v>2052</v>
      </c>
      <c r="H42">
        <v>3278</v>
      </c>
      <c r="I42">
        <v>4</v>
      </c>
      <c r="J42">
        <v>0</v>
      </c>
      <c r="K42" s="64">
        <f t="shared" si="0"/>
        <v>0.004166666666666652</v>
      </c>
    </row>
    <row r="43" spans="1:11" ht="15.75">
      <c r="A43" s="63">
        <v>0.6201388888888889</v>
      </c>
      <c r="B43">
        <v>41</v>
      </c>
      <c r="C43">
        <v>3212</v>
      </c>
      <c r="D43">
        <v>2169</v>
      </c>
      <c r="E43">
        <v>525</v>
      </c>
      <c r="F43">
        <v>3261</v>
      </c>
      <c r="G43">
        <v>3081</v>
      </c>
      <c r="H43">
        <v>3082</v>
      </c>
      <c r="I43">
        <v>9</v>
      </c>
      <c r="J43">
        <v>3</v>
      </c>
      <c r="K43" s="64">
        <f t="shared" si="0"/>
        <v>0.00347222222222221</v>
      </c>
    </row>
    <row r="44" spans="1:11" ht="15.75">
      <c r="A44" s="63">
        <v>0.625</v>
      </c>
      <c r="B44">
        <v>42</v>
      </c>
      <c r="C44">
        <v>1714</v>
      </c>
      <c r="D44">
        <v>3312</v>
      </c>
      <c r="E44">
        <v>2502</v>
      </c>
      <c r="F44">
        <v>2181</v>
      </c>
      <c r="G44">
        <v>2525</v>
      </c>
      <c r="H44">
        <v>2957</v>
      </c>
      <c r="I44">
        <v>3</v>
      </c>
      <c r="J44">
        <v>3</v>
      </c>
      <c r="K44" s="64">
        <f t="shared" si="0"/>
        <v>0.004861111111111094</v>
      </c>
    </row>
    <row r="45" spans="1:11" ht="15.75">
      <c r="A45" s="63">
        <v>0.6298611111111111</v>
      </c>
      <c r="B45">
        <v>43</v>
      </c>
      <c r="C45">
        <v>2847</v>
      </c>
      <c r="D45">
        <v>2545</v>
      </c>
      <c r="E45">
        <v>2470</v>
      </c>
      <c r="F45">
        <v>2825</v>
      </c>
      <c r="G45">
        <v>2606</v>
      </c>
      <c r="H45">
        <v>3299</v>
      </c>
      <c r="I45">
        <v>2</v>
      </c>
      <c r="J45">
        <v>4</v>
      </c>
      <c r="K45" s="64">
        <f t="shared" si="0"/>
        <v>0.004861111111111094</v>
      </c>
    </row>
    <row r="46" spans="1:11" ht="15.75">
      <c r="A46" s="63">
        <v>0.6361111111111112</v>
      </c>
      <c r="B46">
        <v>44</v>
      </c>
      <c r="C46">
        <v>2989</v>
      </c>
      <c r="D46">
        <v>2509</v>
      </c>
      <c r="E46">
        <v>2508</v>
      </c>
      <c r="F46">
        <v>2194</v>
      </c>
      <c r="G46">
        <v>3300</v>
      </c>
      <c r="H46">
        <v>2879</v>
      </c>
      <c r="I46">
        <v>2</v>
      </c>
      <c r="J46">
        <v>1</v>
      </c>
      <c r="K46" s="64">
        <f t="shared" si="0"/>
        <v>0.006250000000000089</v>
      </c>
    </row>
    <row r="47" spans="1:11" ht="15.75">
      <c r="A47" s="63">
        <v>0.6409722222222222</v>
      </c>
      <c r="B47">
        <v>45</v>
      </c>
      <c r="C47">
        <v>2022</v>
      </c>
      <c r="D47">
        <v>2515</v>
      </c>
      <c r="E47">
        <v>2861</v>
      </c>
      <c r="F47">
        <v>2232</v>
      </c>
      <c r="G47">
        <v>2513</v>
      </c>
      <c r="H47">
        <v>3184</v>
      </c>
      <c r="I47">
        <v>4</v>
      </c>
      <c r="J47">
        <v>7</v>
      </c>
      <c r="K47" s="64">
        <f t="shared" si="0"/>
        <v>0.004861111111110983</v>
      </c>
    </row>
    <row r="48" spans="1:11" ht="15.75">
      <c r="A48" s="63">
        <v>0.6444444444444445</v>
      </c>
      <c r="B48">
        <v>46</v>
      </c>
      <c r="C48">
        <v>2498</v>
      </c>
      <c r="D48">
        <v>3407</v>
      </c>
      <c r="E48">
        <v>2177</v>
      </c>
      <c r="F48">
        <v>3297</v>
      </c>
      <c r="G48">
        <v>2538</v>
      </c>
      <c r="H48">
        <v>3081</v>
      </c>
      <c r="I48">
        <v>3</v>
      </c>
      <c r="J48">
        <v>1</v>
      </c>
      <c r="K48" s="64">
        <f t="shared" si="0"/>
        <v>0.003472222222222321</v>
      </c>
    </row>
    <row r="49" spans="1:11" ht="15.75">
      <c r="A49" s="63">
        <v>0.6506944444444445</v>
      </c>
      <c r="B49">
        <v>47</v>
      </c>
      <c r="C49">
        <v>2705</v>
      </c>
      <c r="D49">
        <v>3312</v>
      </c>
      <c r="E49">
        <v>2480</v>
      </c>
      <c r="F49">
        <v>3244</v>
      </c>
      <c r="G49">
        <v>2503</v>
      </c>
      <c r="H49">
        <v>2062</v>
      </c>
      <c r="I49">
        <v>5</v>
      </c>
      <c r="J49">
        <v>10</v>
      </c>
      <c r="K49" s="64">
        <f t="shared" si="0"/>
        <v>0.006249999999999978</v>
      </c>
    </row>
    <row r="50" spans="1:11" ht="15.75">
      <c r="A50" s="63">
        <v>0.6541666666666667</v>
      </c>
      <c r="B50">
        <v>48</v>
      </c>
      <c r="C50">
        <v>2491</v>
      </c>
      <c r="D50">
        <v>3276</v>
      </c>
      <c r="E50">
        <v>2511</v>
      </c>
      <c r="F50">
        <v>2052</v>
      </c>
      <c r="G50">
        <v>2525</v>
      </c>
      <c r="H50">
        <v>2987</v>
      </c>
      <c r="I50">
        <v>3</v>
      </c>
      <c r="J50">
        <v>1</v>
      </c>
      <c r="K50" s="64">
        <f t="shared" si="0"/>
        <v>0.00347222222222221</v>
      </c>
    </row>
    <row r="51" spans="1:11" ht="15.75">
      <c r="A51" s="63">
        <v>0.6590277777777778</v>
      </c>
      <c r="B51">
        <v>49</v>
      </c>
      <c r="C51">
        <v>3278</v>
      </c>
      <c r="D51">
        <v>2817</v>
      </c>
      <c r="E51">
        <v>2227</v>
      </c>
      <c r="F51">
        <v>2450</v>
      </c>
      <c r="G51">
        <v>2181</v>
      </c>
      <c r="H51">
        <v>2855</v>
      </c>
      <c r="I51">
        <v>0</v>
      </c>
      <c r="J51">
        <v>4</v>
      </c>
      <c r="K51" s="64">
        <f t="shared" si="0"/>
        <v>0.004861111111111094</v>
      </c>
    </row>
    <row r="52" spans="1:11" ht="15.75">
      <c r="A52" s="63">
        <v>0.6645833333333333</v>
      </c>
      <c r="B52">
        <v>50</v>
      </c>
      <c r="C52">
        <v>525</v>
      </c>
      <c r="D52">
        <v>1714</v>
      </c>
      <c r="E52">
        <v>3261</v>
      </c>
      <c r="F52">
        <v>2264</v>
      </c>
      <c r="G52">
        <v>2532</v>
      </c>
      <c r="H52">
        <v>3313</v>
      </c>
      <c r="I52">
        <v>12</v>
      </c>
      <c r="J52">
        <v>0</v>
      </c>
      <c r="K52" s="64">
        <f t="shared" si="0"/>
        <v>0.005555555555555536</v>
      </c>
    </row>
    <row r="53" spans="1:11" ht="15.75">
      <c r="A53" s="63">
        <v>0.66875</v>
      </c>
      <c r="B53">
        <v>51</v>
      </c>
      <c r="C53">
        <v>2169</v>
      </c>
      <c r="D53">
        <v>3007</v>
      </c>
      <c r="E53">
        <v>2846</v>
      </c>
      <c r="F53">
        <v>2500</v>
      </c>
      <c r="G53">
        <v>2957</v>
      </c>
      <c r="H53">
        <v>2826</v>
      </c>
      <c r="I53">
        <v>6</v>
      </c>
      <c r="J53">
        <v>0</v>
      </c>
      <c r="K53" s="64">
        <f t="shared" si="0"/>
        <v>0.004166666666666652</v>
      </c>
    </row>
    <row r="54" spans="1:11" ht="15.75">
      <c r="A54" s="63">
        <v>0.6729166666666666</v>
      </c>
      <c r="B54">
        <v>52</v>
      </c>
      <c r="C54">
        <v>2845</v>
      </c>
      <c r="D54">
        <v>3082</v>
      </c>
      <c r="E54">
        <v>2501</v>
      </c>
      <c r="F54">
        <v>2502</v>
      </c>
      <c r="G54">
        <v>2518</v>
      </c>
      <c r="H54">
        <v>3038</v>
      </c>
      <c r="I54">
        <v>0</v>
      </c>
      <c r="J54">
        <v>6</v>
      </c>
      <c r="K54" s="64">
        <f t="shared" si="0"/>
        <v>0.004166666666666652</v>
      </c>
    </row>
    <row r="55" spans="1:11" ht="15.75">
      <c r="A55" s="63">
        <v>0.6784722222222223</v>
      </c>
      <c r="B55">
        <v>53</v>
      </c>
      <c r="C55">
        <v>2704</v>
      </c>
      <c r="D55">
        <v>3227</v>
      </c>
      <c r="E55">
        <v>3244</v>
      </c>
      <c r="F55">
        <v>3212</v>
      </c>
      <c r="G55">
        <v>2022</v>
      </c>
      <c r="H55">
        <v>2177</v>
      </c>
      <c r="I55">
        <v>6</v>
      </c>
      <c r="J55">
        <v>8</v>
      </c>
      <c r="K55" s="64">
        <f t="shared" si="0"/>
        <v>0.005555555555555647</v>
      </c>
    </row>
    <row r="56" spans="1:11" ht="15.75">
      <c r="A56" s="63">
        <v>0.6819444444444445</v>
      </c>
      <c r="B56">
        <v>54</v>
      </c>
      <c r="C56">
        <v>3184</v>
      </c>
      <c r="D56">
        <v>2525</v>
      </c>
      <c r="E56">
        <v>2879</v>
      </c>
      <c r="F56">
        <v>2513</v>
      </c>
      <c r="G56">
        <v>2470</v>
      </c>
      <c r="H56">
        <v>3297</v>
      </c>
      <c r="I56">
        <v>0</v>
      </c>
      <c r="J56">
        <v>2</v>
      </c>
      <c r="K56" s="64">
        <f t="shared" si="0"/>
        <v>0.00347222222222221</v>
      </c>
    </row>
    <row r="57" spans="1:11" ht="15.75">
      <c r="A57" s="63">
        <v>0.686111111111111</v>
      </c>
      <c r="B57">
        <v>55</v>
      </c>
      <c r="C57">
        <v>2194</v>
      </c>
      <c r="D57">
        <v>525</v>
      </c>
      <c r="E57">
        <v>2264</v>
      </c>
      <c r="F57">
        <v>2606</v>
      </c>
      <c r="G57">
        <v>2450</v>
      </c>
      <c r="H57">
        <v>2538</v>
      </c>
      <c r="I57">
        <v>11</v>
      </c>
      <c r="J57">
        <v>0</v>
      </c>
      <c r="K57" s="64">
        <f t="shared" si="0"/>
        <v>0.004166666666666541</v>
      </c>
    </row>
    <row r="58" spans="1:11" ht="15.75">
      <c r="A58" s="63">
        <v>0.6909722222222222</v>
      </c>
      <c r="B58">
        <v>56</v>
      </c>
      <c r="C58">
        <v>3299</v>
      </c>
      <c r="D58">
        <v>3278</v>
      </c>
      <c r="E58">
        <v>2169</v>
      </c>
      <c r="F58">
        <v>2861</v>
      </c>
      <c r="G58">
        <v>3276</v>
      </c>
      <c r="H58">
        <v>2503</v>
      </c>
      <c r="I58">
        <v>2</v>
      </c>
      <c r="J58">
        <v>2</v>
      </c>
      <c r="K58" s="64">
        <f t="shared" si="0"/>
        <v>0.004861111111111205</v>
      </c>
    </row>
    <row r="59" spans="1:11" ht="15.75">
      <c r="A59" s="63">
        <v>0.6958333333333333</v>
      </c>
      <c r="B59">
        <v>57</v>
      </c>
      <c r="C59">
        <v>2181</v>
      </c>
      <c r="D59">
        <v>2846</v>
      </c>
      <c r="E59">
        <v>2508</v>
      </c>
      <c r="F59">
        <v>2987</v>
      </c>
      <c r="G59">
        <v>2825</v>
      </c>
      <c r="H59">
        <v>2705</v>
      </c>
      <c r="I59">
        <v>4</v>
      </c>
      <c r="J59">
        <v>0</v>
      </c>
      <c r="K59" s="64">
        <f t="shared" si="0"/>
        <v>0.004861111111111094</v>
      </c>
    </row>
    <row r="60" spans="1:11" ht="15.75">
      <c r="A60" s="63">
        <v>0.7</v>
      </c>
      <c r="B60">
        <v>58</v>
      </c>
      <c r="C60">
        <v>2845</v>
      </c>
      <c r="D60">
        <v>3081</v>
      </c>
      <c r="E60">
        <v>3038</v>
      </c>
      <c r="F60">
        <v>2227</v>
      </c>
      <c r="G60">
        <v>2062</v>
      </c>
      <c r="H60">
        <v>2957</v>
      </c>
      <c r="I60">
        <v>0</v>
      </c>
      <c r="J60">
        <v>4</v>
      </c>
      <c r="K60" s="64">
        <f t="shared" si="0"/>
        <v>0.004166666666666652</v>
      </c>
    </row>
    <row r="61" spans="1:11" ht="15.75">
      <c r="A61" s="63">
        <v>0.7041666666666666</v>
      </c>
      <c r="B61">
        <v>59</v>
      </c>
      <c r="C61">
        <v>1714</v>
      </c>
      <c r="D61">
        <v>2501</v>
      </c>
      <c r="E61">
        <v>2491</v>
      </c>
      <c r="F61">
        <v>2545</v>
      </c>
      <c r="G61">
        <v>2232</v>
      </c>
      <c r="H61">
        <v>2817</v>
      </c>
      <c r="I61">
        <v>7</v>
      </c>
      <c r="J61">
        <v>5</v>
      </c>
      <c r="K61" s="64">
        <f t="shared" si="0"/>
        <v>0.004166666666666652</v>
      </c>
    </row>
    <row r="62" spans="1:11" ht="15.75">
      <c r="A62" s="63">
        <v>0.7090277777777777</v>
      </c>
      <c r="B62">
        <v>60</v>
      </c>
      <c r="C62">
        <v>2518</v>
      </c>
      <c r="D62">
        <v>3300</v>
      </c>
      <c r="E62">
        <v>3407</v>
      </c>
      <c r="F62">
        <v>3212</v>
      </c>
      <c r="G62">
        <v>2498</v>
      </c>
      <c r="H62">
        <v>2511</v>
      </c>
      <c r="I62">
        <v>0</v>
      </c>
      <c r="J62">
        <v>2</v>
      </c>
      <c r="K62" s="64">
        <f t="shared" si="0"/>
        <v>0.004861111111111094</v>
      </c>
    </row>
    <row r="63" spans="1:11" ht="15.75">
      <c r="A63" s="63">
        <v>0.7131944444444445</v>
      </c>
      <c r="B63">
        <v>61</v>
      </c>
      <c r="C63">
        <v>2855</v>
      </c>
      <c r="D63">
        <v>2052</v>
      </c>
      <c r="E63">
        <v>3082</v>
      </c>
      <c r="F63">
        <v>3227</v>
      </c>
      <c r="G63">
        <v>2989</v>
      </c>
      <c r="H63">
        <v>3007</v>
      </c>
      <c r="I63">
        <v>3</v>
      </c>
      <c r="J63">
        <v>3</v>
      </c>
      <c r="K63" s="64">
        <f t="shared" si="0"/>
        <v>0.004166666666666763</v>
      </c>
    </row>
    <row r="64" spans="1:11" ht="15.75">
      <c r="A64" s="63">
        <v>0.717361111111111</v>
      </c>
      <c r="B64">
        <v>62</v>
      </c>
      <c r="C64">
        <v>3261</v>
      </c>
      <c r="D64">
        <v>2500</v>
      </c>
      <c r="E64">
        <v>3313</v>
      </c>
      <c r="F64">
        <v>2515</v>
      </c>
      <c r="G64">
        <v>3312</v>
      </c>
      <c r="H64">
        <v>2847</v>
      </c>
      <c r="I64">
        <v>3</v>
      </c>
      <c r="J64">
        <v>2</v>
      </c>
      <c r="K64" s="64">
        <f t="shared" si="0"/>
        <v>0.004166666666666541</v>
      </c>
    </row>
    <row r="65" spans="1:11" ht="15.75">
      <c r="A65" s="63">
        <v>0.7243055555555555</v>
      </c>
      <c r="B65">
        <v>63</v>
      </c>
      <c r="C65">
        <v>2826</v>
      </c>
      <c r="D65">
        <v>2532</v>
      </c>
      <c r="E65">
        <v>2502</v>
      </c>
      <c r="F65">
        <v>2480</v>
      </c>
      <c r="G65">
        <v>2509</v>
      </c>
      <c r="H65">
        <v>2704</v>
      </c>
      <c r="I65">
        <v>1</v>
      </c>
      <c r="J65">
        <v>8</v>
      </c>
      <c r="K65" s="64">
        <f t="shared" si="0"/>
        <v>0.006944444444444531</v>
      </c>
    </row>
    <row r="66" spans="1:12" ht="15.75">
      <c r="A66" s="63">
        <v>0.7284722222222223</v>
      </c>
      <c r="B66">
        <v>64</v>
      </c>
      <c r="C66">
        <v>2501</v>
      </c>
      <c r="D66">
        <v>2513</v>
      </c>
      <c r="E66">
        <v>2062</v>
      </c>
      <c r="F66">
        <v>2181</v>
      </c>
      <c r="G66">
        <v>2491</v>
      </c>
      <c r="H66">
        <v>2169</v>
      </c>
      <c r="I66">
        <v>3</v>
      </c>
      <c r="J66">
        <v>4</v>
      </c>
      <c r="K66" s="64">
        <f t="shared" si="0"/>
        <v>0.004166666666666763</v>
      </c>
      <c r="L66" s="14">
        <f>(SUM(K3:K66))/(66-3)</f>
        <v>0.0047949735449735464</v>
      </c>
    </row>
    <row r="67" spans="1:12" ht="15.75">
      <c r="A67" s="63">
        <v>0.37916666666666665</v>
      </c>
      <c r="B67">
        <v>65</v>
      </c>
      <c r="C67">
        <v>3184</v>
      </c>
      <c r="D67">
        <v>2846</v>
      </c>
      <c r="E67">
        <v>3244</v>
      </c>
      <c r="F67">
        <v>2845</v>
      </c>
      <c r="G67">
        <v>2498</v>
      </c>
      <c r="H67">
        <v>2264</v>
      </c>
      <c r="I67">
        <v>4</v>
      </c>
      <c r="J67">
        <v>1</v>
      </c>
      <c r="K67" s="64">
        <v>0</v>
      </c>
      <c r="L67" t="s">
        <v>40</v>
      </c>
    </row>
    <row r="68" spans="1:11" ht="15.75">
      <c r="A68" s="63">
        <v>0.3861111111111111</v>
      </c>
      <c r="B68">
        <v>66</v>
      </c>
      <c r="C68">
        <v>2525</v>
      </c>
      <c r="D68">
        <v>3007</v>
      </c>
      <c r="E68">
        <v>3300</v>
      </c>
      <c r="F68">
        <v>2022</v>
      </c>
      <c r="G68">
        <v>3038</v>
      </c>
      <c r="H68">
        <v>525</v>
      </c>
      <c r="I68">
        <v>3</v>
      </c>
      <c r="J68">
        <v>10</v>
      </c>
      <c r="K68" s="64">
        <f aca="true" t="shared" si="1" ref="K68:K97">A68-A67</f>
        <v>0.006944444444444475</v>
      </c>
    </row>
    <row r="69" spans="1:11" ht="15.75">
      <c r="A69" s="63">
        <v>0.38958333333333334</v>
      </c>
      <c r="B69">
        <v>67</v>
      </c>
      <c r="C69">
        <v>2957</v>
      </c>
      <c r="D69">
        <v>3212</v>
      </c>
      <c r="E69">
        <v>3261</v>
      </c>
      <c r="F69">
        <v>2989</v>
      </c>
      <c r="G69">
        <v>2538</v>
      </c>
      <c r="H69">
        <v>3276</v>
      </c>
      <c r="I69">
        <v>4</v>
      </c>
      <c r="J69">
        <v>3</v>
      </c>
      <c r="K69" s="64">
        <f t="shared" si="1"/>
        <v>0.00347222222222221</v>
      </c>
    </row>
    <row r="70" spans="1:11" ht="15.75">
      <c r="A70" s="63">
        <v>0.39305555555555555</v>
      </c>
      <c r="B70">
        <v>68</v>
      </c>
      <c r="C70">
        <v>3227</v>
      </c>
      <c r="D70">
        <v>3082</v>
      </c>
      <c r="E70">
        <v>2545</v>
      </c>
      <c r="F70">
        <v>2511</v>
      </c>
      <c r="G70">
        <v>2532</v>
      </c>
      <c r="H70">
        <v>2480</v>
      </c>
      <c r="I70">
        <v>4</v>
      </c>
      <c r="J70">
        <v>1</v>
      </c>
      <c r="K70" s="64">
        <f t="shared" si="1"/>
        <v>0.00347222222222221</v>
      </c>
    </row>
    <row r="71" spans="1:11" ht="15.75">
      <c r="A71" s="63">
        <v>0.3972222222222222</v>
      </c>
      <c r="B71">
        <v>69</v>
      </c>
      <c r="C71">
        <v>2879</v>
      </c>
      <c r="D71">
        <v>2704</v>
      </c>
      <c r="E71">
        <v>3278</v>
      </c>
      <c r="F71">
        <v>2847</v>
      </c>
      <c r="G71">
        <v>3407</v>
      </c>
      <c r="H71">
        <v>2227</v>
      </c>
      <c r="I71">
        <v>6</v>
      </c>
      <c r="J71">
        <v>2</v>
      </c>
      <c r="K71" s="64">
        <f t="shared" si="1"/>
        <v>0.004166666666666652</v>
      </c>
    </row>
    <row r="72" spans="1:11" ht="15.75">
      <c r="A72" s="63">
        <v>0.40138888888888885</v>
      </c>
      <c r="B72">
        <v>70</v>
      </c>
      <c r="C72">
        <v>2705</v>
      </c>
      <c r="D72">
        <v>2826</v>
      </c>
      <c r="E72">
        <v>2606</v>
      </c>
      <c r="F72">
        <v>2861</v>
      </c>
      <c r="G72">
        <v>3313</v>
      </c>
      <c r="H72">
        <v>1714</v>
      </c>
      <c r="I72">
        <v>5</v>
      </c>
      <c r="J72">
        <v>8</v>
      </c>
      <c r="K72" s="64">
        <f t="shared" si="1"/>
        <v>0.004166666666666652</v>
      </c>
    </row>
    <row r="73" spans="1:11" ht="15.75">
      <c r="A73" s="63">
        <v>0.4048611111111111</v>
      </c>
      <c r="B73">
        <v>71</v>
      </c>
      <c r="C73">
        <v>2177</v>
      </c>
      <c r="D73">
        <v>2503</v>
      </c>
      <c r="E73">
        <v>2987</v>
      </c>
      <c r="F73">
        <v>2502</v>
      </c>
      <c r="G73">
        <v>2855</v>
      </c>
      <c r="H73">
        <v>2232</v>
      </c>
      <c r="I73">
        <v>2</v>
      </c>
      <c r="J73">
        <v>4</v>
      </c>
      <c r="K73" s="64">
        <f t="shared" si="1"/>
        <v>0.0034722222222222654</v>
      </c>
    </row>
    <row r="74" spans="1:11" ht="15.75">
      <c r="A74" s="63">
        <v>0.40972222222222227</v>
      </c>
      <c r="B74">
        <v>72</v>
      </c>
      <c r="C74">
        <v>3081</v>
      </c>
      <c r="D74">
        <v>2518</v>
      </c>
      <c r="E74">
        <v>2194</v>
      </c>
      <c r="F74">
        <v>2817</v>
      </c>
      <c r="G74">
        <v>3312</v>
      </c>
      <c r="H74">
        <v>3299</v>
      </c>
      <c r="I74">
        <v>5</v>
      </c>
      <c r="J74">
        <v>5</v>
      </c>
      <c r="K74" s="64">
        <f t="shared" si="1"/>
        <v>0.004861111111111149</v>
      </c>
    </row>
    <row r="75" spans="1:11" ht="15.75">
      <c r="A75" s="63">
        <v>0.4131944444444444</v>
      </c>
      <c r="B75">
        <v>73</v>
      </c>
      <c r="C75">
        <v>2052</v>
      </c>
      <c r="D75">
        <v>2825</v>
      </c>
      <c r="E75">
        <v>3297</v>
      </c>
      <c r="F75">
        <v>2509</v>
      </c>
      <c r="G75">
        <v>2500</v>
      </c>
      <c r="H75">
        <v>2515</v>
      </c>
      <c r="I75">
        <v>0</v>
      </c>
      <c r="J75">
        <v>1</v>
      </c>
      <c r="K75" s="64">
        <f t="shared" si="1"/>
        <v>0.0034722222222221544</v>
      </c>
    </row>
    <row r="76" spans="1:11" ht="15.75">
      <c r="A76" s="63">
        <v>0.41875</v>
      </c>
      <c r="B76">
        <v>74</v>
      </c>
      <c r="C76">
        <v>2450</v>
      </c>
      <c r="D76">
        <v>2501</v>
      </c>
      <c r="E76">
        <v>3261</v>
      </c>
      <c r="F76">
        <v>2470</v>
      </c>
      <c r="G76">
        <v>2508</v>
      </c>
      <c r="H76">
        <v>2511</v>
      </c>
      <c r="I76">
        <v>0</v>
      </c>
      <c r="J76">
        <v>3</v>
      </c>
      <c r="K76" s="64">
        <f t="shared" si="1"/>
        <v>0.005555555555555591</v>
      </c>
    </row>
    <row r="77" spans="1:11" ht="15.75">
      <c r="A77" s="63">
        <v>0.42291666666666666</v>
      </c>
      <c r="B77">
        <v>75</v>
      </c>
      <c r="C77">
        <v>2181</v>
      </c>
      <c r="D77">
        <v>3313</v>
      </c>
      <c r="E77">
        <v>2847</v>
      </c>
      <c r="F77">
        <v>3227</v>
      </c>
      <c r="G77">
        <v>3038</v>
      </c>
      <c r="H77">
        <v>3407</v>
      </c>
      <c r="I77">
        <v>4</v>
      </c>
      <c r="J77">
        <v>3</v>
      </c>
      <c r="K77" s="64">
        <f t="shared" si="1"/>
        <v>0.004166666666666652</v>
      </c>
    </row>
    <row r="78" spans="1:11" ht="15.75">
      <c r="A78" s="63">
        <v>0.4263888888888889</v>
      </c>
      <c r="B78">
        <v>76</v>
      </c>
      <c r="C78">
        <v>2861</v>
      </c>
      <c r="D78">
        <v>3300</v>
      </c>
      <c r="E78">
        <v>2227</v>
      </c>
      <c r="F78">
        <v>2480</v>
      </c>
      <c r="G78">
        <v>2264</v>
      </c>
      <c r="H78">
        <v>2987</v>
      </c>
      <c r="I78">
        <v>1</v>
      </c>
      <c r="J78">
        <v>1</v>
      </c>
      <c r="K78" s="64">
        <f t="shared" si="1"/>
        <v>0.00347222222222221</v>
      </c>
    </row>
    <row r="79" spans="1:11" ht="15.75">
      <c r="A79" s="63">
        <v>0.43125</v>
      </c>
      <c r="B79">
        <v>77</v>
      </c>
      <c r="C79">
        <v>2498</v>
      </c>
      <c r="D79">
        <v>3299</v>
      </c>
      <c r="E79">
        <v>2957</v>
      </c>
      <c r="F79">
        <v>2532</v>
      </c>
      <c r="G79">
        <v>2879</v>
      </c>
      <c r="H79">
        <v>3082</v>
      </c>
      <c r="I79">
        <v>4</v>
      </c>
      <c r="J79">
        <v>2</v>
      </c>
      <c r="K79" s="64">
        <f t="shared" si="1"/>
        <v>0.004861111111111149</v>
      </c>
    </row>
    <row r="80" spans="1:11" ht="15.75">
      <c r="A80" s="63">
        <v>0.4361111111111111</v>
      </c>
      <c r="B80">
        <v>78</v>
      </c>
      <c r="C80">
        <v>2705</v>
      </c>
      <c r="D80">
        <v>2022</v>
      </c>
      <c r="E80">
        <v>3276</v>
      </c>
      <c r="F80">
        <v>2515</v>
      </c>
      <c r="G80">
        <v>2855</v>
      </c>
      <c r="H80">
        <v>2545</v>
      </c>
      <c r="I80">
        <v>8</v>
      </c>
      <c r="J80">
        <v>3</v>
      </c>
      <c r="K80" s="64">
        <f t="shared" si="1"/>
        <v>0.004861111111111094</v>
      </c>
    </row>
    <row r="81" spans="1:11" ht="15.75">
      <c r="A81" s="63">
        <v>0.44027777777777777</v>
      </c>
      <c r="B81">
        <v>79</v>
      </c>
      <c r="C81">
        <v>2518</v>
      </c>
      <c r="D81">
        <v>2845</v>
      </c>
      <c r="E81">
        <v>2525</v>
      </c>
      <c r="F81">
        <v>2826</v>
      </c>
      <c r="G81">
        <v>3278</v>
      </c>
      <c r="H81">
        <v>2509</v>
      </c>
      <c r="I81">
        <v>3</v>
      </c>
      <c r="J81">
        <v>3</v>
      </c>
      <c r="K81" s="64">
        <f t="shared" si="1"/>
        <v>0.004166666666666652</v>
      </c>
    </row>
    <row r="82" spans="1:11" ht="15.75">
      <c r="A82" s="63">
        <v>0.4451388888888889</v>
      </c>
      <c r="B82">
        <v>80</v>
      </c>
      <c r="C82">
        <v>3184</v>
      </c>
      <c r="D82">
        <v>2508</v>
      </c>
      <c r="E82">
        <v>2062</v>
      </c>
      <c r="F82">
        <v>2177</v>
      </c>
      <c r="G82">
        <v>1714</v>
      </c>
      <c r="H82">
        <v>2500</v>
      </c>
      <c r="I82">
        <v>8</v>
      </c>
      <c r="J82">
        <v>10</v>
      </c>
      <c r="K82" s="64">
        <f t="shared" si="1"/>
        <v>0.004861111111111149</v>
      </c>
    </row>
    <row r="83" spans="1:11" ht="15.75">
      <c r="A83" s="63">
        <v>0.4486111111111111</v>
      </c>
      <c r="B83">
        <v>81</v>
      </c>
      <c r="C83">
        <v>2825</v>
      </c>
      <c r="D83">
        <v>3081</v>
      </c>
      <c r="E83">
        <v>3007</v>
      </c>
      <c r="F83">
        <v>2491</v>
      </c>
      <c r="G83">
        <v>3244</v>
      </c>
      <c r="H83">
        <v>2606</v>
      </c>
      <c r="I83">
        <v>5</v>
      </c>
      <c r="J83">
        <v>2</v>
      </c>
      <c r="K83" s="64">
        <f t="shared" si="1"/>
        <v>0.00347222222222221</v>
      </c>
    </row>
    <row r="84" spans="1:11" ht="15.75">
      <c r="A84" s="63">
        <v>0.4527777777777778</v>
      </c>
      <c r="B84">
        <v>82</v>
      </c>
      <c r="C84">
        <v>2052</v>
      </c>
      <c r="D84">
        <v>2169</v>
      </c>
      <c r="E84">
        <v>2502</v>
      </c>
      <c r="F84">
        <v>2232</v>
      </c>
      <c r="G84">
        <v>2194</v>
      </c>
      <c r="H84">
        <v>2470</v>
      </c>
      <c r="I84">
        <v>2</v>
      </c>
      <c r="J84">
        <v>7</v>
      </c>
      <c r="K84" s="64">
        <f t="shared" si="1"/>
        <v>0.004166666666666652</v>
      </c>
    </row>
    <row r="85" spans="1:11" ht="15.75">
      <c r="A85" s="63">
        <v>0.45694444444444443</v>
      </c>
      <c r="B85">
        <v>83</v>
      </c>
      <c r="C85">
        <v>3212</v>
      </c>
      <c r="D85">
        <v>2846</v>
      </c>
      <c r="E85">
        <v>2513</v>
      </c>
      <c r="F85">
        <v>3312</v>
      </c>
      <c r="G85">
        <v>2450</v>
      </c>
      <c r="H85">
        <v>3297</v>
      </c>
      <c r="I85">
        <v>1</v>
      </c>
      <c r="J85">
        <v>0</v>
      </c>
      <c r="K85" s="64">
        <f t="shared" si="1"/>
        <v>0.004166666666666652</v>
      </c>
    </row>
    <row r="86" spans="1:11" ht="15.75">
      <c r="A86" s="63">
        <v>0.4611111111111111</v>
      </c>
      <c r="B86">
        <v>84</v>
      </c>
      <c r="C86">
        <v>2989</v>
      </c>
      <c r="D86">
        <v>2503</v>
      </c>
      <c r="E86">
        <v>2704</v>
      </c>
      <c r="F86">
        <v>2817</v>
      </c>
      <c r="G86">
        <v>2538</v>
      </c>
      <c r="H86">
        <v>525</v>
      </c>
      <c r="I86">
        <v>4</v>
      </c>
      <c r="J86">
        <v>7</v>
      </c>
      <c r="K86" s="64">
        <f t="shared" si="1"/>
        <v>0.004166666666666652</v>
      </c>
    </row>
    <row r="87" spans="1:11" ht="15.75">
      <c r="A87" s="63">
        <v>0.46527777777777773</v>
      </c>
      <c r="B87">
        <v>85</v>
      </c>
      <c r="C87">
        <v>2181</v>
      </c>
      <c r="D87">
        <v>2879</v>
      </c>
      <c r="E87">
        <v>3227</v>
      </c>
      <c r="F87">
        <v>3261</v>
      </c>
      <c r="G87">
        <v>2861</v>
      </c>
      <c r="H87">
        <v>2845</v>
      </c>
      <c r="I87">
        <v>3</v>
      </c>
      <c r="J87">
        <v>3</v>
      </c>
      <c r="K87" s="64">
        <f t="shared" si="1"/>
        <v>0.004166666666666652</v>
      </c>
    </row>
    <row r="88" spans="1:11" ht="15.75">
      <c r="A88" s="63">
        <v>0.4701388888888889</v>
      </c>
      <c r="B88">
        <v>86</v>
      </c>
      <c r="C88">
        <v>2498</v>
      </c>
      <c r="D88">
        <v>2501</v>
      </c>
      <c r="E88">
        <v>3276</v>
      </c>
      <c r="F88">
        <v>3007</v>
      </c>
      <c r="G88">
        <v>2509</v>
      </c>
      <c r="H88">
        <v>2847</v>
      </c>
      <c r="I88">
        <v>2</v>
      </c>
      <c r="J88">
        <v>4</v>
      </c>
      <c r="K88" s="64">
        <f t="shared" si="1"/>
        <v>0.004861111111111149</v>
      </c>
    </row>
    <row r="89" spans="1:11" ht="15.75">
      <c r="A89" s="63">
        <v>0.4763888888888889</v>
      </c>
      <c r="B89">
        <v>87</v>
      </c>
      <c r="C89">
        <v>2232</v>
      </c>
      <c r="D89">
        <v>3244</v>
      </c>
      <c r="E89">
        <v>3313</v>
      </c>
      <c r="F89">
        <v>2508</v>
      </c>
      <c r="G89">
        <v>3082</v>
      </c>
      <c r="H89">
        <v>2194</v>
      </c>
      <c r="I89">
        <v>7</v>
      </c>
      <c r="J89">
        <v>3</v>
      </c>
      <c r="K89" s="64">
        <f t="shared" si="1"/>
        <v>0.006250000000000033</v>
      </c>
    </row>
    <row r="90" spans="1:11" ht="15.75">
      <c r="A90" s="63">
        <v>0.48194444444444445</v>
      </c>
      <c r="B90">
        <v>88</v>
      </c>
      <c r="C90">
        <v>2480</v>
      </c>
      <c r="D90">
        <v>2470</v>
      </c>
      <c r="E90">
        <v>3038</v>
      </c>
      <c r="F90">
        <v>2500</v>
      </c>
      <c r="G90">
        <v>2846</v>
      </c>
      <c r="H90">
        <v>3081</v>
      </c>
      <c r="I90">
        <v>5</v>
      </c>
      <c r="J90">
        <v>0</v>
      </c>
      <c r="K90" s="64">
        <f t="shared" si="1"/>
        <v>0.005555555555555536</v>
      </c>
    </row>
    <row r="91" spans="1:11" ht="15.75">
      <c r="A91" s="63">
        <v>0.4847222222222222</v>
      </c>
      <c r="B91">
        <v>89</v>
      </c>
      <c r="C91">
        <v>2826</v>
      </c>
      <c r="D91">
        <v>2227</v>
      </c>
      <c r="E91">
        <v>2511</v>
      </c>
      <c r="F91">
        <v>2989</v>
      </c>
      <c r="G91">
        <v>3184</v>
      </c>
      <c r="H91">
        <v>2022</v>
      </c>
      <c r="I91">
        <v>9</v>
      </c>
      <c r="J91">
        <v>4</v>
      </c>
      <c r="K91" s="64">
        <f t="shared" si="1"/>
        <v>0.002777777777777768</v>
      </c>
    </row>
    <row r="92" spans="1:11" ht="15.75">
      <c r="A92" s="63">
        <v>0.4895833333333333</v>
      </c>
      <c r="B92">
        <v>90</v>
      </c>
      <c r="C92">
        <v>3212</v>
      </c>
      <c r="D92">
        <v>2515</v>
      </c>
      <c r="E92">
        <v>2817</v>
      </c>
      <c r="F92">
        <v>2525</v>
      </c>
      <c r="G92">
        <v>2606</v>
      </c>
      <c r="H92">
        <v>2062</v>
      </c>
      <c r="I92">
        <v>6</v>
      </c>
      <c r="J92">
        <v>8</v>
      </c>
      <c r="K92" s="64">
        <f t="shared" si="1"/>
        <v>0.004861111111111094</v>
      </c>
    </row>
    <row r="93" spans="1:11" ht="15.75">
      <c r="A93" s="63">
        <v>0.49375</v>
      </c>
      <c r="B93">
        <v>91</v>
      </c>
      <c r="C93">
        <v>3299</v>
      </c>
      <c r="D93">
        <v>2705</v>
      </c>
      <c r="E93">
        <v>2491</v>
      </c>
      <c r="F93">
        <v>2264</v>
      </c>
      <c r="G93">
        <v>2502</v>
      </c>
      <c r="H93">
        <v>2704</v>
      </c>
      <c r="I93">
        <v>4</v>
      </c>
      <c r="J93">
        <v>3</v>
      </c>
      <c r="K93" s="64">
        <f t="shared" si="1"/>
        <v>0.004166666666666707</v>
      </c>
    </row>
    <row r="94" spans="1:11" ht="15.75">
      <c r="A94" s="63">
        <v>0.4986111111111111</v>
      </c>
      <c r="B94">
        <v>92</v>
      </c>
      <c r="C94">
        <v>3312</v>
      </c>
      <c r="D94">
        <v>3278</v>
      </c>
      <c r="E94">
        <v>2545</v>
      </c>
      <c r="F94">
        <v>525</v>
      </c>
      <c r="G94">
        <v>2052</v>
      </c>
      <c r="H94">
        <v>2177</v>
      </c>
      <c r="I94">
        <v>0</v>
      </c>
      <c r="J94">
        <v>8</v>
      </c>
      <c r="K94" s="64">
        <f t="shared" si="1"/>
        <v>0.004861111111111094</v>
      </c>
    </row>
    <row r="95" spans="1:11" ht="15.75">
      <c r="A95" s="63">
        <v>0.5034722222222222</v>
      </c>
      <c r="B95">
        <v>93</v>
      </c>
      <c r="C95">
        <v>2450</v>
      </c>
      <c r="D95">
        <v>2518</v>
      </c>
      <c r="E95">
        <v>2987</v>
      </c>
      <c r="F95">
        <v>2169</v>
      </c>
      <c r="G95">
        <v>3407</v>
      </c>
      <c r="H95">
        <v>1714</v>
      </c>
      <c r="I95">
        <v>4</v>
      </c>
      <c r="J95">
        <v>9</v>
      </c>
      <c r="K95" s="64">
        <f t="shared" si="1"/>
        <v>0.004861111111111094</v>
      </c>
    </row>
    <row r="96" spans="1:11" ht="15.75">
      <c r="A96" s="63">
        <v>0.5076388888888889</v>
      </c>
      <c r="B96">
        <v>94</v>
      </c>
      <c r="C96">
        <v>2855</v>
      </c>
      <c r="D96">
        <v>2532</v>
      </c>
      <c r="E96">
        <v>2538</v>
      </c>
      <c r="F96">
        <v>3300</v>
      </c>
      <c r="G96">
        <v>2825</v>
      </c>
      <c r="H96">
        <v>2513</v>
      </c>
      <c r="I96">
        <v>0</v>
      </c>
      <c r="J96">
        <v>0</v>
      </c>
      <c r="K96" s="64">
        <f t="shared" si="1"/>
        <v>0.004166666666666652</v>
      </c>
    </row>
    <row r="97" spans="1:12" ht="15.75">
      <c r="A97" s="63">
        <v>0.5125</v>
      </c>
      <c r="B97">
        <v>95</v>
      </c>
      <c r="C97">
        <v>2957</v>
      </c>
      <c r="D97">
        <v>3297</v>
      </c>
      <c r="E97">
        <v>3227</v>
      </c>
      <c r="F97">
        <v>2503</v>
      </c>
      <c r="G97">
        <v>2508</v>
      </c>
      <c r="H97">
        <v>2606</v>
      </c>
      <c r="I97">
        <v>5</v>
      </c>
      <c r="J97">
        <v>0</v>
      </c>
      <c r="K97" s="64">
        <f t="shared" si="1"/>
        <v>0.004861111111111094</v>
      </c>
      <c r="L97" s="14">
        <f>(SUM(K67:K97))/(97-67)</f>
        <v>0.004444444444444444</v>
      </c>
    </row>
    <row r="98" spans="7:12" ht="15.75">
      <c r="G98" t="s">
        <v>128</v>
      </c>
      <c r="I98">
        <f>SUM(I3:I97)</f>
        <v>322</v>
      </c>
      <c r="J98">
        <f>SUM(J3:J97)</f>
        <v>300</v>
      </c>
      <c r="L98" s="14">
        <f>(SUM(K3:K97))/(97-3-2)</f>
        <v>0.0047327898550724645</v>
      </c>
    </row>
    <row r="99" spans="7:10" ht="15.75">
      <c r="G99" t="s">
        <v>129</v>
      </c>
      <c r="J99">
        <f>(I98+J98)/(97-2)/2</f>
        <v>3.2736842105263158</v>
      </c>
    </row>
    <row r="100" spans="1:11" ht="15.75">
      <c r="A100" s="117" t="s">
        <v>3</v>
      </c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</row>
    <row r="101" spans="1:11" ht="31.5">
      <c r="A101" s="3" t="s">
        <v>4</v>
      </c>
      <c r="B101" s="3" t="s">
        <v>5</v>
      </c>
      <c r="C101" s="3" t="s">
        <v>6</v>
      </c>
      <c r="D101" s="3" t="s">
        <v>7</v>
      </c>
      <c r="E101" s="3" t="s">
        <v>8</v>
      </c>
      <c r="F101" s="3" t="s">
        <v>9</v>
      </c>
      <c r="G101" s="3" t="s">
        <v>10</v>
      </c>
      <c r="H101" s="3" t="s">
        <v>11</v>
      </c>
      <c r="I101" s="3" t="s">
        <v>12</v>
      </c>
      <c r="J101" s="3" t="s">
        <v>13</v>
      </c>
      <c r="K101" s="3" t="s">
        <v>14</v>
      </c>
    </row>
    <row r="102" spans="1:11" ht="15.75">
      <c r="A102" s="63">
        <v>0.5743055555555555</v>
      </c>
      <c r="B102" t="s">
        <v>135</v>
      </c>
      <c r="C102">
        <v>1</v>
      </c>
      <c r="D102">
        <v>1714</v>
      </c>
      <c r="E102">
        <v>2062</v>
      </c>
      <c r="F102">
        <v>3038</v>
      </c>
      <c r="G102">
        <v>2181</v>
      </c>
      <c r="H102">
        <v>3313</v>
      </c>
      <c r="I102">
        <v>2502</v>
      </c>
      <c r="J102">
        <v>6</v>
      </c>
      <c r="K102">
        <v>4</v>
      </c>
    </row>
    <row r="103" spans="1:11" ht="15.75">
      <c r="A103" s="63">
        <v>0.5784722222222222</v>
      </c>
      <c r="B103" t="s">
        <v>136</v>
      </c>
      <c r="C103">
        <v>2</v>
      </c>
      <c r="D103">
        <v>2826</v>
      </c>
      <c r="E103">
        <v>2525</v>
      </c>
      <c r="F103">
        <v>2511</v>
      </c>
      <c r="G103">
        <v>2498</v>
      </c>
      <c r="H103">
        <v>2705</v>
      </c>
      <c r="I103">
        <v>2022</v>
      </c>
      <c r="J103">
        <v>7</v>
      </c>
      <c r="K103">
        <v>5</v>
      </c>
    </row>
    <row r="104" spans="1:11" ht="15.75">
      <c r="A104" s="63">
        <v>0.5840277777777778</v>
      </c>
      <c r="B104" t="s">
        <v>137</v>
      </c>
      <c r="C104">
        <v>3</v>
      </c>
      <c r="D104">
        <v>525</v>
      </c>
      <c r="E104">
        <v>2177</v>
      </c>
      <c r="F104">
        <v>2518</v>
      </c>
      <c r="G104">
        <v>2704</v>
      </c>
      <c r="H104">
        <v>3007</v>
      </c>
      <c r="I104">
        <v>2500</v>
      </c>
      <c r="J104">
        <v>5</v>
      </c>
      <c r="K104">
        <v>4</v>
      </c>
    </row>
    <row r="105" spans="1:11" ht="15.75">
      <c r="A105" s="63">
        <v>0.5895833333333333</v>
      </c>
      <c r="B105" t="s">
        <v>143</v>
      </c>
      <c r="C105">
        <v>4</v>
      </c>
      <c r="D105">
        <v>2194</v>
      </c>
      <c r="E105">
        <v>2169</v>
      </c>
      <c r="F105">
        <v>2989</v>
      </c>
      <c r="G105">
        <v>2232</v>
      </c>
      <c r="H105">
        <v>2846</v>
      </c>
      <c r="I105">
        <v>3212</v>
      </c>
      <c r="J105">
        <v>7</v>
      </c>
      <c r="K105">
        <v>2</v>
      </c>
    </row>
    <row r="106" spans="1:11" ht="15.75">
      <c r="A106" s="63">
        <v>0.5951388888888889</v>
      </c>
      <c r="B106" t="s">
        <v>138</v>
      </c>
      <c r="C106">
        <v>5</v>
      </c>
      <c r="D106">
        <v>2062</v>
      </c>
      <c r="E106">
        <v>3038</v>
      </c>
      <c r="F106">
        <v>1714</v>
      </c>
      <c r="G106">
        <v>3313</v>
      </c>
      <c r="H106">
        <v>2502</v>
      </c>
      <c r="I106">
        <v>2181</v>
      </c>
      <c r="J106">
        <v>9</v>
      </c>
      <c r="K106">
        <v>2</v>
      </c>
    </row>
    <row r="107" spans="1:11" ht="15.75">
      <c r="A107" s="63">
        <v>0.5993055555555555</v>
      </c>
      <c r="B107" t="s">
        <v>139</v>
      </c>
      <c r="C107">
        <v>6</v>
      </c>
      <c r="D107">
        <v>2525</v>
      </c>
      <c r="E107">
        <v>2826</v>
      </c>
      <c r="F107">
        <v>2511</v>
      </c>
      <c r="G107">
        <v>2705</v>
      </c>
      <c r="H107">
        <v>2498</v>
      </c>
      <c r="I107">
        <v>2022</v>
      </c>
      <c r="J107">
        <v>5</v>
      </c>
      <c r="K107">
        <v>6</v>
      </c>
    </row>
    <row r="108" spans="1:11" ht="15.75">
      <c r="A108" s="63">
        <v>0.6055555555555555</v>
      </c>
      <c r="B108" t="s">
        <v>140</v>
      </c>
      <c r="C108">
        <v>7</v>
      </c>
      <c r="D108">
        <v>2518</v>
      </c>
      <c r="E108">
        <v>2177</v>
      </c>
      <c r="F108">
        <v>525</v>
      </c>
      <c r="G108">
        <v>3007</v>
      </c>
      <c r="H108">
        <v>2704</v>
      </c>
      <c r="I108">
        <v>2500</v>
      </c>
      <c r="J108">
        <v>11</v>
      </c>
      <c r="K108">
        <v>2</v>
      </c>
    </row>
    <row r="109" spans="1:11" ht="15.75">
      <c r="A109" s="63">
        <v>0.6097222222222222</v>
      </c>
      <c r="B109" t="s">
        <v>141</v>
      </c>
      <c r="C109">
        <v>8</v>
      </c>
      <c r="D109">
        <v>2194</v>
      </c>
      <c r="E109">
        <v>2169</v>
      </c>
      <c r="F109">
        <v>2989</v>
      </c>
      <c r="G109">
        <v>3212</v>
      </c>
      <c r="H109">
        <v>2846</v>
      </c>
      <c r="I109">
        <v>2232</v>
      </c>
      <c r="J109">
        <v>8</v>
      </c>
      <c r="K109">
        <v>3</v>
      </c>
    </row>
    <row r="110" spans="1:11" ht="15.75">
      <c r="A110" s="63">
        <v>0.6152777777777778</v>
      </c>
      <c r="B110" t="s">
        <v>56</v>
      </c>
      <c r="C110">
        <v>10</v>
      </c>
      <c r="D110">
        <v>2826</v>
      </c>
      <c r="E110">
        <v>2513</v>
      </c>
      <c r="F110">
        <v>2511</v>
      </c>
      <c r="G110">
        <v>2498</v>
      </c>
      <c r="H110">
        <v>2022</v>
      </c>
      <c r="I110">
        <v>2705</v>
      </c>
      <c r="J110">
        <v>10</v>
      </c>
      <c r="K110">
        <v>7</v>
      </c>
    </row>
    <row r="111" spans="1:11" ht="15.75">
      <c r="A111" s="63">
        <v>0.6270833333333333</v>
      </c>
      <c r="B111" t="s">
        <v>144</v>
      </c>
      <c r="C111">
        <v>13</v>
      </c>
      <c r="D111">
        <v>2062</v>
      </c>
      <c r="E111">
        <v>3038</v>
      </c>
      <c r="F111">
        <v>1714</v>
      </c>
      <c r="G111">
        <v>2513</v>
      </c>
      <c r="H111">
        <v>2826</v>
      </c>
      <c r="I111">
        <v>2511</v>
      </c>
      <c r="J111">
        <v>6</v>
      </c>
      <c r="K111">
        <v>8</v>
      </c>
    </row>
    <row r="112" spans="1:11" ht="15.75">
      <c r="A112" s="63">
        <v>0.6319444444444444</v>
      </c>
      <c r="B112" t="s">
        <v>145</v>
      </c>
      <c r="C112">
        <v>14</v>
      </c>
      <c r="D112">
        <v>2518</v>
      </c>
      <c r="E112">
        <v>525</v>
      </c>
      <c r="F112">
        <v>2177</v>
      </c>
      <c r="G112">
        <v>2989</v>
      </c>
      <c r="H112">
        <v>2194</v>
      </c>
      <c r="I112">
        <v>2169</v>
      </c>
      <c r="J112">
        <v>7</v>
      </c>
      <c r="K112">
        <v>4</v>
      </c>
    </row>
    <row r="113" spans="1:11" ht="15.75">
      <c r="A113" s="63">
        <v>0.6368055555555555</v>
      </c>
      <c r="B113" t="s">
        <v>146</v>
      </c>
      <c r="C113">
        <v>15</v>
      </c>
      <c r="D113">
        <v>1714</v>
      </c>
      <c r="E113">
        <v>2062</v>
      </c>
      <c r="F113">
        <v>3038</v>
      </c>
      <c r="G113">
        <v>2826</v>
      </c>
      <c r="H113">
        <v>2511</v>
      </c>
      <c r="I113">
        <v>2513</v>
      </c>
      <c r="J113">
        <v>13</v>
      </c>
      <c r="K113">
        <v>9</v>
      </c>
    </row>
    <row r="114" spans="1:11" ht="15.75">
      <c r="A114" s="63">
        <v>0.6416666666666667</v>
      </c>
      <c r="B114" t="s">
        <v>147</v>
      </c>
      <c r="C114">
        <v>16</v>
      </c>
      <c r="D114">
        <v>525</v>
      </c>
      <c r="E114">
        <v>2518</v>
      </c>
      <c r="F114">
        <v>2177</v>
      </c>
      <c r="G114">
        <v>2194</v>
      </c>
      <c r="H114">
        <v>2169</v>
      </c>
      <c r="I114">
        <v>2989</v>
      </c>
      <c r="J114">
        <v>6</v>
      </c>
      <c r="K114">
        <v>3</v>
      </c>
    </row>
    <row r="115" spans="1:11" ht="15.75">
      <c r="A115" s="63">
        <v>0.65</v>
      </c>
      <c r="B115" t="s">
        <v>55</v>
      </c>
      <c r="C115">
        <v>17</v>
      </c>
      <c r="D115">
        <v>3038</v>
      </c>
      <c r="E115">
        <v>1714</v>
      </c>
      <c r="F115">
        <v>2062</v>
      </c>
      <c r="G115">
        <v>2513</v>
      </c>
      <c r="H115">
        <v>2826</v>
      </c>
      <c r="I115">
        <v>2511</v>
      </c>
      <c r="J115">
        <v>10</v>
      </c>
      <c r="K115">
        <v>9</v>
      </c>
    </row>
    <row r="116" spans="1:11" ht="15.75">
      <c r="A116" s="63">
        <v>0.6611111111111111</v>
      </c>
      <c r="B116" t="s">
        <v>149</v>
      </c>
      <c r="C116">
        <v>19</v>
      </c>
      <c r="D116">
        <v>2062</v>
      </c>
      <c r="E116">
        <v>3038</v>
      </c>
      <c r="F116">
        <v>1714</v>
      </c>
      <c r="G116">
        <v>2518</v>
      </c>
      <c r="H116">
        <v>525</v>
      </c>
      <c r="I116">
        <v>2177</v>
      </c>
      <c r="J116">
        <v>8</v>
      </c>
      <c r="K116">
        <v>5</v>
      </c>
    </row>
    <row r="117" spans="1:11" ht="15.75">
      <c r="A117" s="63">
        <v>0.6722222222222222</v>
      </c>
      <c r="B117" t="s">
        <v>0</v>
      </c>
      <c r="C117">
        <v>20</v>
      </c>
      <c r="D117">
        <v>1714</v>
      </c>
      <c r="E117">
        <v>2062</v>
      </c>
      <c r="F117">
        <v>3038</v>
      </c>
      <c r="G117">
        <v>3244</v>
      </c>
      <c r="H117">
        <v>525</v>
      </c>
      <c r="I117">
        <v>2177</v>
      </c>
      <c r="J117">
        <v>7</v>
      </c>
      <c r="K117">
        <v>5</v>
      </c>
    </row>
    <row r="118" spans="8:11" ht="15.75">
      <c r="H118" t="s">
        <v>128</v>
      </c>
      <c r="J118">
        <f>SUM(J102:J117)</f>
        <v>125</v>
      </c>
      <c r="K118" s="32">
        <f>SUM(K102:K117)</f>
        <v>78</v>
      </c>
    </row>
    <row r="119" spans="8:11" ht="15.75">
      <c r="H119" t="s">
        <v>129</v>
      </c>
      <c r="K119">
        <f>(J118+K118)/(117-101)/2</f>
        <v>6.34375</v>
      </c>
    </row>
  </sheetData>
  <sheetProtection/>
  <mergeCells count="2">
    <mergeCell ref="A1:J1"/>
    <mergeCell ref="A100:K100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19"/>
  <sheetViews>
    <sheetView zoomScalePageLayoutView="0" workbookViewId="0" topLeftCell="A85">
      <selection activeCell="L119" sqref="L119"/>
    </sheetView>
  </sheetViews>
  <sheetFormatPr defaultColWidth="11.00390625" defaultRowHeight="15.75"/>
  <sheetData>
    <row r="1" spans="1:10" ht="15.75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1" ht="31.5">
      <c r="A2" s="3" t="s">
        <v>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11" t="s">
        <v>39</v>
      </c>
    </row>
    <row r="3" spans="1:12" ht="15.75">
      <c r="A3" s="63">
        <v>0.37847222222222227</v>
      </c>
      <c r="B3">
        <v>1</v>
      </c>
      <c r="C3">
        <v>2225</v>
      </c>
      <c r="D3">
        <v>2418</v>
      </c>
      <c r="E3">
        <v>2549</v>
      </c>
      <c r="F3">
        <v>2219</v>
      </c>
      <c r="G3">
        <v>2561</v>
      </c>
      <c r="H3">
        <v>2535</v>
      </c>
      <c r="I3">
        <v>2</v>
      </c>
      <c r="J3">
        <v>0</v>
      </c>
      <c r="K3">
        <v>0</v>
      </c>
      <c r="L3" t="s">
        <v>41</v>
      </c>
    </row>
    <row r="4" spans="1:11" ht="15.75">
      <c r="A4" s="63">
        <v>0.3840277777777778</v>
      </c>
      <c r="B4">
        <v>2</v>
      </c>
      <c r="C4">
        <v>3122</v>
      </c>
      <c r="D4">
        <v>2239</v>
      </c>
      <c r="E4">
        <v>1652</v>
      </c>
      <c r="F4">
        <v>877</v>
      </c>
      <c r="G4">
        <v>2526</v>
      </c>
      <c r="H4">
        <v>3026</v>
      </c>
      <c r="I4">
        <v>0</v>
      </c>
      <c r="J4">
        <v>2</v>
      </c>
      <c r="K4" s="14">
        <f aca="true" t="shared" si="0" ref="K4:K67">A4-A3</f>
        <v>0.005555555555555536</v>
      </c>
    </row>
    <row r="5" spans="1:11" ht="15.75">
      <c r="A5" s="63">
        <v>0.3888888888888889</v>
      </c>
      <c r="B5">
        <v>3</v>
      </c>
      <c r="C5">
        <v>2531</v>
      </c>
      <c r="D5">
        <v>2529</v>
      </c>
      <c r="E5">
        <v>1675</v>
      </c>
      <c r="F5">
        <v>3055</v>
      </c>
      <c r="G5">
        <v>2129</v>
      </c>
      <c r="H5">
        <v>171</v>
      </c>
      <c r="I5">
        <v>1</v>
      </c>
      <c r="J5">
        <v>2</v>
      </c>
      <c r="K5" s="14">
        <f t="shared" si="0"/>
        <v>0.004861111111111094</v>
      </c>
    </row>
    <row r="6" spans="1:11" ht="15.75">
      <c r="A6" s="63">
        <v>0.39375</v>
      </c>
      <c r="B6">
        <v>4</v>
      </c>
      <c r="C6">
        <v>3292</v>
      </c>
      <c r="D6">
        <v>2472</v>
      </c>
      <c r="E6">
        <v>3058</v>
      </c>
      <c r="F6">
        <v>3018</v>
      </c>
      <c r="G6">
        <v>3023</v>
      </c>
      <c r="H6">
        <v>3197</v>
      </c>
      <c r="I6">
        <v>0</v>
      </c>
      <c r="J6">
        <v>0</v>
      </c>
      <c r="K6" s="14">
        <f t="shared" si="0"/>
        <v>0.004861111111111094</v>
      </c>
    </row>
    <row r="7" spans="1:11" ht="15.75">
      <c r="A7" s="63">
        <v>0.3986111111111111</v>
      </c>
      <c r="B7">
        <v>5</v>
      </c>
      <c r="C7">
        <v>2512</v>
      </c>
      <c r="D7">
        <v>3294</v>
      </c>
      <c r="E7">
        <v>2143</v>
      </c>
      <c r="F7">
        <v>3042</v>
      </c>
      <c r="G7">
        <v>3056</v>
      </c>
      <c r="H7">
        <v>3100</v>
      </c>
      <c r="I7">
        <v>0</v>
      </c>
      <c r="J7">
        <v>0</v>
      </c>
      <c r="K7" s="14">
        <f t="shared" si="0"/>
        <v>0.004861111111111094</v>
      </c>
    </row>
    <row r="8" spans="1:11" ht="15.75">
      <c r="A8" s="63">
        <v>0.40277777777777773</v>
      </c>
      <c r="B8">
        <v>6</v>
      </c>
      <c r="C8">
        <v>1986</v>
      </c>
      <c r="D8">
        <v>3277</v>
      </c>
      <c r="E8">
        <v>1764</v>
      </c>
      <c r="F8">
        <v>3293</v>
      </c>
      <c r="G8">
        <v>3275</v>
      </c>
      <c r="H8">
        <v>537</v>
      </c>
      <c r="I8">
        <v>10</v>
      </c>
      <c r="J8">
        <v>1</v>
      </c>
      <c r="K8" s="14">
        <f t="shared" si="0"/>
        <v>0.004166666666666652</v>
      </c>
    </row>
    <row r="9" spans="1:11" ht="15.75">
      <c r="A9" s="63">
        <v>0.4069444444444445</v>
      </c>
      <c r="B9">
        <v>7</v>
      </c>
      <c r="C9">
        <v>71</v>
      </c>
      <c r="D9">
        <v>3102</v>
      </c>
      <c r="E9">
        <v>2175</v>
      </c>
      <c r="F9">
        <v>2041</v>
      </c>
      <c r="G9">
        <v>2220</v>
      </c>
      <c r="H9">
        <v>2883</v>
      </c>
      <c r="I9">
        <v>7</v>
      </c>
      <c r="J9">
        <v>4</v>
      </c>
      <c r="K9" s="14">
        <f t="shared" si="0"/>
        <v>0.004166666666666763</v>
      </c>
    </row>
    <row r="10" spans="1:11" ht="15.75">
      <c r="A10" s="63">
        <v>0.4138888888888889</v>
      </c>
      <c r="B10">
        <v>8</v>
      </c>
      <c r="C10">
        <v>2654</v>
      </c>
      <c r="D10">
        <v>3267</v>
      </c>
      <c r="E10">
        <v>2207</v>
      </c>
      <c r="F10">
        <v>2977</v>
      </c>
      <c r="G10">
        <v>2479</v>
      </c>
      <c r="H10">
        <v>3367</v>
      </c>
      <c r="I10">
        <v>0</v>
      </c>
      <c r="J10">
        <v>0</v>
      </c>
      <c r="K10" s="14">
        <f t="shared" si="0"/>
        <v>0.00694444444444442</v>
      </c>
    </row>
    <row r="11" spans="1:11" ht="15.75">
      <c r="A11" s="63">
        <v>0.41875</v>
      </c>
      <c r="B11">
        <v>9</v>
      </c>
      <c r="C11">
        <v>2667</v>
      </c>
      <c r="D11">
        <v>2499</v>
      </c>
      <c r="E11">
        <v>3202</v>
      </c>
      <c r="F11">
        <v>3135</v>
      </c>
      <c r="G11">
        <v>3290</v>
      </c>
      <c r="H11">
        <v>3036</v>
      </c>
      <c r="I11">
        <v>1</v>
      </c>
      <c r="J11">
        <v>0</v>
      </c>
      <c r="K11" s="14">
        <f t="shared" si="0"/>
        <v>0.004861111111111094</v>
      </c>
    </row>
    <row r="12" spans="1:11" ht="15.75">
      <c r="A12" s="63">
        <v>0.42430555555555555</v>
      </c>
      <c r="B12">
        <v>10</v>
      </c>
      <c r="C12">
        <v>3291</v>
      </c>
      <c r="D12">
        <v>1816</v>
      </c>
      <c r="E12">
        <v>3130</v>
      </c>
      <c r="F12">
        <v>3206</v>
      </c>
      <c r="G12">
        <v>3263</v>
      </c>
      <c r="H12">
        <v>876</v>
      </c>
      <c r="I12">
        <v>3</v>
      </c>
      <c r="J12">
        <v>0</v>
      </c>
      <c r="K12" s="14">
        <f t="shared" si="0"/>
        <v>0.005555555555555536</v>
      </c>
    </row>
    <row r="13" spans="1:11" ht="15.75">
      <c r="A13" s="63">
        <v>0.4291666666666667</v>
      </c>
      <c r="B13">
        <v>11</v>
      </c>
      <c r="C13">
        <v>3109</v>
      </c>
      <c r="D13">
        <v>3054</v>
      </c>
      <c r="E13">
        <v>2561</v>
      </c>
      <c r="F13">
        <v>2823</v>
      </c>
      <c r="G13">
        <v>3018</v>
      </c>
      <c r="H13">
        <v>3122</v>
      </c>
      <c r="I13">
        <v>0</v>
      </c>
      <c r="J13">
        <v>3</v>
      </c>
      <c r="K13" s="14">
        <f t="shared" si="0"/>
        <v>0.004861111111111149</v>
      </c>
    </row>
    <row r="14" spans="1:11" ht="15.75">
      <c r="A14" s="63">
        <v>0.4381944444444445</v>
      </c>
      <c r="B14">
        <v>12</v>
      </c>
      <c r="C14">
        <v>877</v>
      </c>
      <c r="D14">
        <v>2175</v>
      </c>
      <c r="E14">
        <v>2531</v>
      </c>
      <c r="F14">
        <v>3277</v>
      </c>
      <c r="G14">
        <v>2512</v>
      </c>
      <c r="H14">
        <v>537</v>
      </c>
      <c r="I14">
        <v>0</v>
      </c>
      <c r="J14">
        <v>3</v>
      </c>
      <c r="K14" s="14">
        <f t="shared" si="0"/>
        <v>0.009027777777777801</v>
      </c>
    </row>
    <row r="15" spans="1:11" ht="15.75">
      <c r="A15" s="63">
        <v>0.44236111111111115</v>
      </c>
      <c r="B15">
        <v>13</v>
      </c>
      <c r="C15">
        <v>3023</v>
      </c>
      <c r="D15">
        <v>2225</v>
      </c>
      <c r="E15">
        <v>2654</v>
      </c>
      <c r="F15">
        <v>2041</v>
      </c>
      <c r="G15">
        <v>1652</v>
      </c>
      <c r="H15">
        <v>3100</v>
      </c>
      <c r="I15">
        <v>0</v>
      </c>
      <c r="J15">
        <v>2</v>
      </c>
      <c r="K15" s="14">
        <f t="shared" si="0"/>
        <v>0.004166666666666652</v>
      </c>
    </row>
    <row r="16" spans="1:11" ht="15.75">
      <c r="A16" s="63">
        <v>0.4472222222222222</v>
      </c>
      <c r="B16">
        <v>14</v>
      </c>
      <c r="C16">
        <v>3058</v>
      </c>
      <c r="D16">
        <v>2535</v>
      </c>
      <c r="E16">
        <v>1764</v>
      </c>
      <c r="F16">
        <v>3267</v>
      </c>
      <c r="G16">
        <v>71</v>
      </c>
      <c r="H16">
        <v>171</v>
      </c>
      <c r="I16">
        <v>4</v>
      </c>
      <c r="J16">
        <v>6</v>
      </c>
      <c r="K16" s="14">
        <f t="shared" si="0"/>
        <v>0.004861111111111038</v>
      </c>
    </row>
    <row r="17" spans="1:11" ht="15.75">
      <c r="A17" s="63">
        <v>0.45208333333333334</v>
      </c>
      <c r="B17">
        <v>15</v>
      </c>
      <c r="C17">
        <v>3291</v>
      </c>
      <c r="D17">
        <v>2499</v>
      </c>
      <c r="E17">
        <v>2977</v>
      </c>
      <c r="F17">
        <v>3055</v>
      </c>
      <c r="G17">
        <v>3293</v>
      </c>
      <c r="H17">
        <v>2418</v>
      </c>
      <c r="I17">
        <v>2</v>
      </c>
      <c r="J17">
        <v>2</v>
      </c>
      <c r="K17" s="14">
        <f t="shared" si="0"/>
        <v>0.004861111111111149</v>
      </c>
    </row>
    <row r="18" spans="1:11" ht="15.75">
      <c r="A18" s="63">
        <v>0.45555555555555555</v>
      </c>
      <c r="B18">
        <v>16</v>
      </c>
      <c r="C18">
        <v>3290</v>
      </c>
      <c r="D18">
        <v>3042</v>
      </c>
      <c r="E18">
        <v>2143</v>
      </c>
      <c r="F18">
        <v>3026</v>
      </c>
      <c r="G18">
        <v>3263</v>
      </c>
      <c r="H18">
        <v>3292</v>
      </c>
      <c r="I18">
        <v>3</v>
      </c>
      <c r="J18">
        <v>0</v>
      </c>
      <c r="K18" s="14">
        <f t="shared" si="0"/>
        <v>0.00347222222222221</v>
      </c>
    </row>
    <row r="19" spans="1:11" ht="15.75">
      <c r="A19" s="63">
        <v>0.4597222222222222</v>
      </c>
      <c r="B19">
        <v>17</v>
      </c>
      <c r="C19">
        <v>1816</v>
      </c>
      <c r="D19">
        <v>2526</v>
      </c>
      <c r="E19">
        <v>3206</v>
      </c>
      <c r="F19">
        <v>1986</v>
      </c>
      <c r="G19">
        <v>2823</v>
      </c>
      <c r="H19">
        <v>1675</v>
      </c>
      <c r="I19">
        <v>3</v>
      </c>
      <c r="J19">
        <v>8</v>
      </c>
      <c r="K19" s="14">
        <f t="shared" si="0"/>
        <v>0.004166666666666652</v>
      </c>
    </row>
    <row r="20" spans="1:11" ht="15.75">
      <c r="A20" s="63">
        <v>0.46527777777777773</v>
      </c>
      <c r="B20">
        <v>18</v>
      </c>
      <c r="C20">
        <v>3202</v>
      </c>
      <c r="D20">
        <v>3275</v>
      </c>
      <c r="E20">
        <v>2472</v>
      </c>
      <c r="F20">
        <v>2529</v>
      </c>
      <c r="G20">
        <v>2239</v>
      </c>
      <c r="H20">
        <v>3054</v>
      </c>
      <c r="I20">
        <v>3</v>
      </c>
      <c r="J20">
        <v>1</v>
      </c>
      <c r="K20" s="14">
        <f t="shared" si="0"/>
        <v>0.005555555555555536</v>
      </c>
    </row>
    <row r="21" spans="1:11" ht="15.75">
      <c r="A21" s="63">
        <v>0.46875</v>
      </c>
      <c r="B21">
        <v>19</v>
      </c>
      <c r="C21">
        <v>3130</v>
      </c>
      <c r="D21">
        <v>3036</v>
      </c>
      <c r="E21">
        <v>3056</v>
      </c>
      <c r="F21">
        <v>2883</v>
      </c>
      <c r="G21">
        <v>2207</v>
      </c>
      <c r="H21">
        <v>2549</v>
      </c>
      <c r="I21">
        <v>0</v>
      </c>
      <c r="J21">
        <v>3</v>
      </c>
      <c r="K21" s="14">
        <f t="shared" si="0"/>
        <v>0.0034722222222222654</v>
      </c>
    </row>
    <row r="22" spans="1:11" ht="15.75">
      <c r="A22" s="63">
        <v>0.47291666666666665</v>
      </c>
      <c r="B22">
        <v>20</v>
      </c>
      <c r="C22">
        <v>3197</v>
      </c>
      <c r="D22">
        <v>2220</v>
      </c>
      <c r="E22">
        <v>2129</v>
      </c>
      <c r="F22">
        <v>3367</v>
      </c>
      <c r="G22">
        <v>876</v>
      </c>
      <c r="H22">
        <v>2219</v>
      </c>
      <c r="I22">
        <v>2</v>
      </c>
      <c r="J22">
        <v>0</v>
      </c>
      <c r="K22" s="14">
        <f t="shared" si="0"/>
        <v>0.004166666666666652</v>
      </c>
    </row>
    <row r="23" spans="1:11" ht="15.75">
      <c r="A23" s="63">
        <v>0.48125</v>
      </c>
      <c r="B23">
        <v>21</v>
      </c>
      <c r="C23">
        <v>3135</v>
      </c>
      <c r="D23">
        <v>2479</v>
      </c>
      <c r="E23">
        <v>2667</v>
      </c>
      <c r="F23">
        <v>3109</v>
      </c>
      <c r="G23">
        <v>3102</v>
      </c>
      <c r="H23">
        <v>3294</v>
      </c>
      <c r="I23">
        <v>2</v>
      </c>
      <c r="J23">
        <v>0</v>
      </c>
      <c r="K23" s="14">
        <f t="shared" si="0"/>
        <v>0.00833333333333336</v>
      </c>
    </row>
    <row r="24" spans="1:11" ht="15.75">
      <c r="A24" s="63">
        <v>0.48541666666666666</v>
      </c>
      <c r="B24">
        <v>22</v>
      </c>
      <c r="C24">
        <v>3293</v>
      </c>
      <c r="D24">
        <v>2175</v>
      </c>
      <c r="E24">
        <v>3042</v>
      </c>
      <c r="F24">
        <v>2561</v>
      </c>
      <c r="G24">
        <v>3058</v>
      </c>
      <c r="H24">
        <v>1675</v>
      </c>
      <c r="I24">
        <v>2</v>
      </c>
      <c r="J24">
        <v>0</v>
      </c>
      <c r="K24" s="14">
        <f t="shared" si="0"/>
        <v>0.004166666666666652</v>
      </c>
    </row>
    <row r="25" spans="1:11" ht="15.75">
      <c r="A25" s="63">
        <v>0.4902777777777778</v>
      </c>
      <c r="B25">
        <v>23</v>
      </c>
      <c r="C25">
        <v>2526</v>
      </c>
      <c r="D25">
        <v>3018</v>
      </c>
      <c r="E25">
        <v>1652</v>
      </c>
      <c r="F25">
        <v>3290</v>
      </c>
      <c r="G25">
        <v>2531</v>
      </c>
      <c r="H25">
        <v>3206</v>
      </c>
      <c r="I25">
        <v>0</v>
      </c>
      <c r="J25">
        <v>0</v>
      </c>
      <c r="K25" s="14">
        <f t="shared" si="0"/>
        <v>0.004861111111111149</v>
      </c>
    </row>
    <row r="26" spans="1:11" ht="15.75">
      <c r="A26" s="63">
        <v>0.49652777777777773</v>
      </c>
      <c r="B26">
        <v>24</v>
      </c>
      <c r="C26">
        <v>3202</v>
      </c>
      <c r="D26">
        <v>3130</v>
      </c>
      <c r="E26">
        <v>2225</v>
      </c>
      <c r="F26">
        <v>71</v>
      </c>
      <c r="G26">
        <v>3026</v>
      </c>
      <c r="H26">
        <v>2654</v>
      </c>
      <c r="I26">
        <v>2</v>
      </c>
      <c r="J26">
        <v>4</v>
      </c>
      <c r="K26" s="64">
        <f t="shared" si="0"/>
        <v>0.006249999999999922</v>
      </c>
    </row>
    <row r="27" spans="1:11" ht="15.75">
      <c r="A27" s="63">
        <v>0.5</v>
      </c>
      <c r="B27">
        <v>25</v>
      </c>
      <c r="C27">
        <v>2239</v>
      </c>
      <c r="D27">
        <v>3277</v>
      </c>
      <c r="E27">
        <v>3056</v>
      </c>
      <c r="F27">
        <v>3291</v>
      </c>
      <c r="G27">
        <v>3367</v>
      </c>
      <c r="H27">
        <v>171</v>
      </c>
      <c r="I27">
        <v>0</v>
      </c>
      <c r="J27">
        <v>5</v>
      </c>
      <c r="K27" s="64">
        <f t="shared" si="0"/>
        <v>0.0034722222222222654</v>
      </c>
    </row>
    <row r="28" spans="1:11" ht="15.75">
      <c r="A28" s="63">
        <v>0.5041666666666667</v>
      </c>
      <c r="B28">
        <v>26</v>
      </c>
      <c r="C28">
        <v>2220</v>
      </c>
      <c r="D28">
        <v>3294</v>
      </c>
      <c r="E28">
        <v>2418</v>
      </c>
      <c r="F28">
        <v>1816</v>
      </c>
      <c r="G28">
        <v>3023</v>
      </c>
      <c r="H28">
        <v>537</v>
      </c>
      <c r="I28">
        <v>2</v>
      </c>
      <c r="J28">
        <v>0</v>
      </c>
      <c r="K28" s="64">
        <f t="shared" si="0"/>
        <v>0.004166666666666652</v>
      </c>
    </row>
    <row r="29" spans="1:11" ht="15.75">
      <c r="A29" s="63">
        <v>0.5083333333333333</v>
      </c>
      <c r="B29">
        <v>27</v>
      </c>
      <c r="C29">
        <v>2129</v>
      </c>
      <c r="D29">
        <v>3036</v>
      </c>
      <c r="E29">
        <v>1986</v>
      </c>
      <c r="F29">
        <v>2479</v>
      </c>
      <c r="G29">
        <v>2472</v>
      </c>
      <c r="H29">
        <v>2143</v>
      </c>
      <c r="I29">
        <v>8</v>
      </c>
      <c r="J29">
        <v>3</v>
      </c>
      <c r="K29" s="64">
        <f t="shared" si="0"/>
        <v>0.004166666666666652</v>
      </c>
    </row>
    <row r="30" spans="1:11" ht="15.75">
      <c r="A30" s="63">
        <v>0.513888888888889</v>
      </c>
      <c r="B30">
        <v>28</v>
      </c>
      <c r="C30">
        <v>2667</v>
      </c>
      <c r="D30">
        <v>1764</v>
      </c>
      <c r="E30">
        <v>2529</v>
      </c>
      <c r="F30">
        <v>2977</v>
      </c>
      <c r="G30">
        <v>2207</v>
      </c>
      <c r="H30">
        <v>3292</v>
      </c>
      <c r="I30">
        <v>0</v>
      </c>
      <c r="J30">
        <v>1</v>
      </c>
      <c r="K30" s="64">
        <f t="shared" si="0"/>
        <v>0.005555555555555647</v>
      </c>
    </row>
    <row r="31" spans="1:11" ht="15.75">
      <c r="A31" s="63">
        <v>0.51875</v>
      </c>
      <c r="B31">
        <v>29</v>
      </c>
      <c r="C31">
        <v>877</v>
      </c>
      <c r="D31">
        <v>2535</v>
      </c>
      <c r="E31">
        <v>876</v>
      </c>
      <c r="F31">
        <v>3109</v>
      </c>
      <c r="G31">
        <v>3275</v>
      </c>
      <c r="H31">
        <v>2883</v>
      </c>
      <c r="I31">
        <v>0</v>
      </c>
      <c r="J31">
        <v>0</v>
      </c>
      <c r="K31" s="64">
        <f t="shared" si="0"/>
        <v>0.004861111111111094</v>
      </c>
    </row>
    <row r="32" spans="1:12" ht="15.75">
      <c r="A32" s="63">
        <v>0.5222222222222223</v>
      </c>
      <c r="B32">
        <v>30</v>
      </c>
      <c r="C32">
        <v>3135</v>
      </c>
      <c r="D32">
        <v>3055</v>
      </c>
      <c r="E32">
        <v>3267</v>
      </c>
      <c r="F32">
        <v>2549</v>
      </c>
      <c r="G32">
        <v>2041</v>
      </c>
      <c r="H32">
        <v>3122</v>
      </c>
      <c r="I32">
        <v>0</v>
      </c>
      <c r="J32">
        <v>1</v>
      </c>
      <c r="K32" s="64">
        <f t="shared" si="0"/>
        <v>0.00347222222222221</v>
      </c>
      <c r="L32" s="14">
        <f>(SUM(K3:K32))/(32-3)</f>
        <v>0.004956896551724137</v>
      </c>
    </row>
    <row r="33" spans="1:12" ht="15.75">
      <c r="A33" s="63">
        <v>0.5791666666666667</v>
      </c>
      <c r="B33">
        <v>31</v>
      </c>
      <c r="C33">
        <v>2219</v>
      </c>
      <c r="D33">
        <v>3100</v>
      </c>
      <c r="E33">
        <v>2512</v>
      </c>
      <c r="F33">
        <v>2499</v>
      </c>
      <c r="G33">
        <v>3054</v>
      </c>
      <c r="H33">
        <v>2823</v>
      </c>
      <c r="I33">
        <v>5</v>
      </c>
      <c r="J33">
        <v>0</v>
      </c>
      <c r="K33" s="64">
        <v>0</v>
      </c>
      <c r="L33" t="s">
        <v>46</v>
      </c>
    </row>
    <row r="34" spans="1:11" ht="15.75">
      <c r="A34" s="63">
        <v>0.5833333333333334</v>
      </c>
      <c r="B34">
        <v>32</v>
      </c>
      <c r="C34">
        <v>3263</v>
      </c>
      <c r="D34">
        <v>3102</v>
      </c>
      <c r="E34">
        <v>1675</v>
      </c>
      <c r="F34">
        <v>3197</v>
      </c>
      <c r="G34">
        <v>1652</v>
      </c>
      <c r="H34">
        <v>2561</v>
      </c>
      <c r="I34">
        <v>1</v>
      </c>
      <c r="J34">
        <v>1</v>
      </c>
      <c r="K34" s="64">
        <f t="shared" si="0"/>
        <v>0.004166666666666652</v>
      </c>
    </row>
    <row r="35" spans="1:11" ht="15.75">
      <c r="A35" s="63">
        <v>0.5875</v>
      </c>
      <c r="B35">
        <v>33</v>
      </c>
      <c r="C35">
        <v>3292</v>
      </c>
      <c r="D35">
        <v>3036</v>
      </c>
      <c r="E35">
        <v>2654</v>
      </c>
      <c r="F35">
        <v>3277</v>
      </c>
      <c r="G35">
        <v>71</v>
      </c>
      <c r="H35">
        <v>3294</v>
      </c>
      <c r="I35">
        <v>0</v>
      </c>
      <c r="J35">
        <v>2</v>
      </c>
      <c r="K35" s="64">
        <f t="shared" si="0"/>
        <v>0.004166666666666652</v>
      </c>
    </row>
    <row r="36" spans="1:11" ht="15.75">
      <c r="A36" s="63">
        <v>0.5909722222222222</v>
      </c>
      <c r="B36">
        <v>34</v>
      </c>
      <c r="C36">
        <v>3109</v>
      </c>
      <c r="D36">
        <v>2977</v>
      </c>
      <c r="E36">
        <v>171</v>
      </c>
      <c r="F36">
        <v>3026</v>
      </c>
      <c r="G36">
        <v>3290</v>
      </c>
      <c r="H36">
        <v>3275</v>
      </c>
      <c r="I36">
        <v>0</v>
      </c>
      <c r="J36">
        <v>0</v>
      </c>
      <c r="K36" s="64">
        <f t="shared" si="0"/>
        <v>0.00347222222222221</v>
      </c>
    </row>
    <row r="37" spans="1:11" ht="15.75">
      <c r="A37" s="63">
        <v>0.5958333333333333</v>
      </c>
      <c r="B37">
        <v>35</v>
      </c>
      <c r="C37">
        <v>2479</v>
      </c>
      <c r="D37">
        <v>3018</v>
      </c>
      <c r="E37">
        <v>876</v>
      </c>
      <c r="F37">
        <v>537</v>
      </c>
      <c r="G37">
        <v>2175</v>
      </c>
      <c r="H37">
        <v>2239</v>
      </c>
      <c r="I37">
        <v>3</v>
      </c>
      <c r="J37">
        <v>0</v>
      </c>
      <c r="K37" s="64">
        <f t="shared" si="0"/>
        <v>0.004861111111111094</v>
      </c>
    </row>
    <row r="38" spans="1:11" ht="15.75">
      <c r="A38" s="63">
        <v>0.6</v>
      </c>
      <c r="B38">
        <v>36</v>
      </c>
      <c r="C38">
        <v>3054</v>
      </c>
      <c r="D38">
        <v>3042</v>
      </c>
      <c r="E38">
        <v>3367</v>
      </c>
      <c r="F38">
        <v>3055</v>
      </c>
      <c r="G38">
        <v>2883</v>
      </c>
      <c r="H38">
        <v>1816</v>
      </c>
      <c r="I38">
        <v>0</v>
      </c>
      <c r="J38">
        <v>3</v>
      </c>
      <c r="K38" s="64">
        <f t="shared" si="0"/>
        <v>0.004166666666666652</v>
      </c>
    </row>
    <row r="39" spans="1:11" ht="15.75">
      <c r="A39" s="63">
        <v>0.6041666666666666</v>
      </c>
      <c r="B39">
        <v>37</v>
      </c>
      <c r="C39">
        <v>2535</v>
      </c>
      <c r="D39">
        <v>3100</v>
      </c>
      <c r="E39">
        <v>3197</v>
      </c>
      <c r="F39">
        <v>3122</v>
      </c>
      <c r="G39">
        <v>3291</v>
      </c>
      <c r="H39">
        <v>1986</v>
      </c>
      <c r="I39">
        <v>3</v>
      </c>
      <c r="J39">
        <v>10</v>
      </c>
      <c r="K39" s="64">
        <f t="shared" si="0"/>
        <v>0.004166666666666652</v>
      </c>
    </row>
    <row r="40" spans="1:11" ht="15.75">
      <c r="A40" s="63">
        <v>0.607638888888889</v>
      </c>
      <c r="B40">
        <v>38</v>
      </c>
      <c r="C40">
        <v>2041</v>
      </c>
      <c r="D40">
        <v>2143</v>
      </c>
      <c r="E40">
        <v>2499</v>
      </c>
      <c r="F40">
        <v>3058</v>
      </c>
      <c r="G40">
        <v>2549</v>
      </c>
      <c r="H40">
        <v>3206</v>
      </c>
      <c r="I40">
        <v>2</v>
      </c>
      <c r="J40">
        <v>0</v>
      </c>
      <c r="K40" s="64">
        <f t="shared" si="0"/>
        <v>0.003472222222222321</v>
      </c>
    </row>
    <row r="41" spans="1:11" ht="15.75">
      <c r="A41" s="63">
        <v>0.6118055555555556</v>
      </c>
      <c r="B41">
        <v>39</v>
      </c>
      <c r="C41">
        <v>2667</v>
      </c>
      <c r="D41">
        <v>3056</v>
      </c>
      <c r="E41">
        <v>3267</v>
      </c>
      <c r="F41">
        <v>2129</v>
      </c>
      <c r="G41">
        <v>3263</v>
      </c>
      <c r="H41">
        <v>3293</v>
      </c>
      <c r="I41">
        <v>3</v>
      </c>
      <c r="J41">
        <v>0</v>
      </c>
      <c r="K41" s="64">
        <f t="shared" si="0"/>
        <v>0.004166666666666652</v>
      </c>
    </row>
    <row r="42" spans="1:11" ht="15.75">
      <c r="A42" s="63">
        <v>0.6152777777777778</v>
      </c>
      <c r="B42">
        <v>40</v>
      </c>
      <c r="C42">
        <v>877</v>
      </c>
      <c r="D42">
        <v>2220</v>
      </c>
      <c r="E42">
        <v>2207</v>
      </c>
      <c r="F42">
        <v>2531</v>
      </c>
      <c r="G42">
        <v>2472</v>
      </c>
      <c r="H42">
        <v>2225</v>
      </c>
      <c r="I42">
        <v>5</v>
      </c>
      <c r="J42">
        <v>0</v>
      </c>
      <c r="K42" s="64">
        <f t="shared" si="0"/>
        <v>0.00347222222222221</v>
      </c>
    </row>
    <row r="43" spans="1:11" ht="15.75">
      <c r="A43" s="63">
        <v>0.6194444444444445</v>
      </c>
      <c r="B43">
        <v>41</v>
      </c>
      <c r="C43">
        <v>2418</v>
      </c>
      <c r="D43">
        <v>1764</v>
      </c>
      <c r="E43">
        <v>3102</v>
      </c>
      <c r="F43">
        <v>3202</v>
      </c>
      <c r="G43">
        <v>2823</v>
      </c>
      <c r="H43">
        <v>2512</v>
      </c>
      <c r="I43">
        <v>2</v>
      </c>
      <c r="J43">
        <v>6</v>
      </c>
      <c r="K43" s="64">
        <f t="shared" si="0"/>
        <v>0.004166666666666652</v>
      </c>
    </row>
    <row r="44" spans="1:11" ht="15.75">
      <c r="A44" s="63">
        <v>0.6236111111111111</v>
      </c>
      <c r="B44">
        <v>42</v>
      </c>
      <c r="C44">
        <v>3130</v>
      </c>
      <c r="D44">
        <v>2219</v>
      </c>
      <c r="E44">
        <v>3135</v>
      </c>
      <c r="F44">
        <v>2529</v>
      </c>
      <c r="G44">
        <v>2526</v>
      </c>
      <c r="H44">
        <v>3023</v>
      </c>
      <c r="I44">
        <v>0</v>
      </c>
      <c r="J44">
        <v>0</v>
      </c>
      <c r="K44" s="64">
        <f t="shared" si="0"/>
        <v>0.004166666666666652</v>
      </c>
    </row>
    <row r="45" spans="1:11" ht="15.75">
      <c r="A45" s="63">
        <v>0.6263888888888889</v>
      </c>
      <c r="B45">
        <v>43</v>
      </c>
      <c r="C45">
        <v>171</v>
      </c>
      <c r="D45">
        <v>3197</v>
      </c>
      <c r="E45">
        <v>2499</v>
      </c>
      <c r="F45">
        <v>71</v>
      </c>
      <c r="G45">
        <v>3109</v>
      </c>
      <c r="H45">
        <v>1816</v>
      </c>
      <c r="I45">
        <v>4</v>
      </c>
      <c r="J45">
        <v>4</v>
      </c>
      <c r="K45" s="64">
        <f t="shared" si="0"/>
        <v>0.002777777777777768</v>
      </c>
    </row>
    <row r="46" spans="1:11" ht="15.75">
      <c r="A46" s="63">
        <v>0.63125</v>
      </c>
      <c r="B46">
        <v>44</v>
      </c>
      <c r="C46">
        <v>3277</v>
      </c>
      <c r="D46">
        <v>3054</v>
      </c>
      <c r="E46">
        <v>3290</v>
      </c>
      <c r="F46">
        <v>2535</v>
      </c>
      <c r="G46">
        <v>2479</v>
      </c>
      <c r="H46">
        <v>2041</v>
      </c>
      <c r="I46">
        <v>0</v>
      </c>
      <c r="J46">
        <v>4</v>
      </c>
      <c r="K46" s="64">
        <f t="shared" si="0"/>
        <v>0.004861111111111094</v>
      </c>
    </row>
    <row r="47" spans="1:11" ht="15.75">
      <c r="A47" s="63">
        <v>0.6354166666666666</v>
      </c>
      <c r="B47">
        <v>45</v>
      </c>
      <c r="C47">
        <v>3294</v>
      </c>
      <c r="D47">
        <v>3026</v>
      </c>
      <c r="E47">
        <v>2472</v>
      </c>
      <c r="F47">
        <v>3267</v>
      </c>
      <c r="G47">
        <v>2561</v>
      </c>
      <c r="H47">
        <v>3291</v>
      </c>
      <c r="I47">
        <v>2</v>
      </c>
      <c r="J47">
        <v>0</v>
      </c>
      <c r="K47" s="64">
        <f t="shared" si="0"/>
        <v>0.004166666666666652</v>
      </c>
    </row>
    <row r="48" spans="1:11" ht="15.75">
      <c r="A48" s="63">
        <v>0.6395833333333333</v>
      </c>
      <c r="B48">
        <v>46</v>
      </c>
      <c r="C48">
        <v>2823</v>
      </c>
      <c r="D48">
        <v>2883</v>
      </c>
      <c r="E48">
        <v>3292</v>
      </c>
      <c r="F48">
        <v>2129</v>
      </c>
      <c r="G48">
        <v>1652</v>
      </c>
      <c r="H48">
        <v>3202</v>
      </c>
      <c r="I48">
        <v>2</v>
      </c>
      <c r="J48">
        <v>0</v>
      </c>
      <c r="K48" s="64">
        <f t="shared" si="0"/>
        <v>0.004166666666666652</v>
      </c>
    </row>
    <row r="49" spans="1:11" ht="15.75">
      <c r="A49" s="63">
        <v>0.64375</v>
      </c>
      <c r="B49">
        <v>47</v>
      </c>
      <c r="C49">
        <v>2220</v>
      </c>
      <c r="D49">
        <v>2239</v>
      </c>
      <c r="E49">
        <v>3100</v>
      </c>
      <c r="F49">
        <v>3058</v>
      </c>
      <c r="G49">
        <v>3135</v>
      </c>
      <c r="H49">
        <v>2207</v>
      </c>
      <c r="I49">
        <v>0</v>
      </c>
      <c r="J49">
        <v>0</v>
      </c>
      <c r="K49" s="64">
        <f t="shared" si="0"/>
        <v>0.004166666666666763</v>
      </c>
    </row>
    <row r="50" spans="1:11" ht="15.75">
      <c r="A50" s="63">
        <v>0.6472222222222223</v>
      </c>
      <c r="B50">
        <v>48</v>
      </c>
      <c r="C50">
        <v>1986</v>
      </c>
      <c r="D50">
        <v>3263</v>
      </c>
      <c r="E50">
        <v>3023</v>
      </c>
      <c r="F50">
        <v>2977</v>
      </c>
      <c r="G50">
        <v>2549</v>
      </c>
      <c r="H50">
        <v>2531</v>
      </c>
      <c r="I50">
        <v>6</v>
      </c>
      <c r="J50">
        <v>0</v>
      </c>
      <c r="K50" s="64">
        <f t="shared" si="0"/>
        <v>0.00347222222222221</v>
      </c>
    </row>
    <row r="51" spans="1:11" ht="15.75">
      <c r="A51" s="63">
        <v>0.6520833333333333</v>
      </c>
      <c r="B51">
        <v>49</v>
      </c>
      <c r="C51">
        <v>2143</v>
      </c>
      <c r="D51">
        <v>3293</v>
      </c>
      <c r="E51">
        <v>3367</v>
      </c>
      <c r="F51">
        <v>537</v>
      </c>
      <c r="G51">
        <v>2225</v>
      </c>
      <c r="H51">
        <v>2526</v>
      </c>
      <c r="I51">
        <v>1</v>
      </c>
      <c r="J51">
        <v>5</v>
      </c>
      <c r="K51" s="64">
        <f t="shared" si="0"/>
        <v>0.004861111111111094</v>
      </c>
    </row>
    <row r="52" spans="1:11" ht="15.75">
      <c r="A52" s="63">
        <v>0.65625</v>
      </c>
      <c r="B52">
        <v>50</v>
      </c>
      <c r="C52">
        <v>3275</v>
      </c>
      <c r="D52">
        <v>2512</v>
      </c>
      <c r="E52">
        <v>3055</v>
      </c>
      <c r="F52">
        <v>2654</v>
      </c>
      <c r="G52">
        <v>2667</v>
      </c>
      <c r="H52">
        <v>3018</v>
      </c>
      <c r="I52">
        <v>5</v>
      </c>
      <c r="J52">
        <v>1</v>
      </c>
      <c r="K52" s="64">
        <f t="shared" si="0"/>
        <v>0.004166666666666652</v>
      </c>
    </row>
    <row r="53" spans="1:11" ht="15.75">
      <c r="A53" s="63">
        <v>0.6611111111111111</v>
      </c>
      <c r="B53">
        <v>51</v>
      </c>
      <c r="C53">
        <v>3122</v>
      </c>
      <c r="D53">
        <v>1764</v>
      </c>
      <c r="E53">
        <v>3206</v>
      </c>
      <c r="F53">
        <v>2175</v>
      </c>
      <c r="G53">
        <v>2219</v>
      </c>
      <c r="H53">
        <v>3056</v>
      </c>
      <c r="I53">
        <v>0</v>
      </c>
      <c r="J53">
        <v>3</v>
      </c>
      <c r="K53" s="64">
        <f t="shared" si="0"/>
        <v>0.004861111111111094</v>
      </c>
    </row>
    <row r="54" spans="1:11" ht="15.75">
      <c r="A54" s="63">
        <v>0.6659722222222222</v>
      </c>
      <c r="B54">
        <v>52</v>
      </c>
      <c r="C54">
        <v>3102</v>
      </c>
      <c r="D54">
        <v>3036</v>
      </c>
      <c r="E54">
        <v>876</v>
      </c>
      <c r="F54">
        <v>3042</v>
      </c>
      <c r="G54">
        <v>877</v>
      </c>
      <c r="H54">
        <v>2529</v>
      </c>
      <c r="I54">
        <v>5</v>
      </c>
      <c r="J54">
        <v>3</v>
      </c>
      <c r="K54" s="64">
        <f t="shared" si="0"/>
        <v>0.004861111111111094</v>
      </c>
    </row>
    <row r="55" spans="1:11" ht="15.75">
      <c r="A55" s="63">
        <v>0.6701388888888888</v>
      </c>
      <c r="B55">
        <v>53</v>
      </c>
      <c r="C55">
        <v>2418</v>
      </c>
      <c r="D55">
        <v>1675</v>
      </c>
      <c r="E55">
        <v>3109</v>
      </c>
      <c r="F55">
        <v>3130</v>
      </c>
      <c r="G55">
        <v>3263</v>
      </c>
      <c r="H55">
        <v>3277</v>
      </c>
      <c r="I55">
        <v>0</v>
      </c>
      <c r="J55">
        <v>5</v>
      </c>
      <c r="K55" s="64">
        <f t="shared" si="0"/>
        <v>0.004166666666666652</v>
      </c>
    </row>
    <row r="56" spans="1:11" ht="15.75">
      <c r="A56" s="63">
        <v>0.6756944444444444</v>
      </c>
      <c r="B56">
        <v>54</v>
      </c>
      <c r="C56">
        <v>3202</v>
      </c>
      <c r="D56">
        <v>3294</v>
      </c>
      <c r="E56">
        <v>3058</v>
      </c>
      <c r="F56">
        <v>2535</v>
      </c>
      <c r="G56">
        <v>2526</v>
      </c>
      <c r="H56">
        <v>3367</v>
      </c>
      <c r="I56">
        <v>6</v>
      </c>
      <c r="J56">
        <v>2</v>
      </c>
      <c r="K56" s="64">
        <f t="shared" si="0"/>
        <v>0.005555555555555536</v>
      </c>
    </row>
    <row r="57" spans="1:11" ht="15.75">
      <c r="A57" s="63">
        <v>0.6798611111111111</v>
      </c>
      <c r="B57">
        <v>55</v>
      </c>
      <c r="C57">
        <v>1652</v>
      </c>
      <c r="D57">
        <v>2549</v>
      </c>
      <c r="E57">
        <v>3291</v>
      </c>
      <c r="F57">
        <v>2512</v>
      </c>
      <c r="G57">
        <v>2479</v>
      </c>
      <c r="H57">
        <v>2220</v>
      </c>
      <c r="I57">
        <v>1</v>
      </c>
      <c r="J57">
        <v>3</v>
      </c>
      <c r="K57" s="64">
        <f t="shared" si="0"/>
        <v>0.004166666666666763</v>
      </c>
    </row>
    <row r="58" spans="1:11" ht="15.75">
      <c r="A58" s="63">
        <v>0.6847222222222222</v>
      </c>
      <c r="B58">
        <v>56</v>
      </c>
      <c r="C58">
        <v>2207</v>
      </c>
      <c r="D58">
        <v>1816</v>
      </c>
      <c r="E58">
        <v>3275</v>
      </c>
      <c r="F58">
        <v>2129</v>
      </c>
      <c r="G58">
        <v>2561</v>
      </c>
      <c r="H58">
        <v>3122</v>
      </c>
      <c r="I58">
        <v>1</v>
      </c>
      <c r="J58">
        <v>0</v>
      </c>
      <c r="K58" s="64">
        <f t="shared" si="0"/>
        <v>0.004861111111111094</v>
      </c>
    </row>
    <row r="59" spans="1:11" ht="15.75">
      <c r="A59" s="63">
        <v>0.6909722222222222</v>
      </c>
      <c r="B59">
        <v>57</v>
      </c>
      <c r="C59">
        <v>537</v>
      </c>
      <c r="D59">
        <v>2883</v>
      </c>
      <c r="E59">
        <v>3056</v>
      </c>
      <c r="F59">
        <v>2499</v>
      </c>
      <c r="G59">
        <v>3023</v>
      </c>
      <c r="H59">
        <v>3026</v>
      </c>
      <c r="I59">
        <v>5</v>
      </c>
      <c r="J59">
        <v>0</v>
      </c>
      <c r="K59" s="64">
        <f t="shared" si="0"/>
        <v>0.006249999999999978</v>
      </c>
    </row>
    <row r="60" spans="1:11" ht="15.75">
      <c r="A60" s="63">
        <v>0.6965277777777777</v>
      </c>
      <c r="B60">
        <v>58</v>
      </c>
      <c r="C60">
        <v>3130</v>
      </c>
      <c r="D60">
        <v>171</v>
      </c>
      <c r="E60">
        <v>3054</v>
      </c>
      <c r="F60">
        <v>2667</v>
      </c>
      <c r="G60">
        <v>2143</v>
      </c>
      <c r="H60">
        <v>877</v>
      </c>
      <c r="I60">
        <v>7</v>
      </c>
      <c r="J60">
        <v>1</v>
      </c>
      <c r="K60" s="64">
        <f t="shared" si="0"/>
        <v>0.005555555555555536</v>
      </c>
    </row>
    <row r="61" spans="1:11" ht="15.75">
      <c r="A61" s="63">
        <v>0.7</v>
      </c>
      <c r="B61">
        <v>59</v>
      </c>
      <c r="C61">
        <v>3197</v>
      </c>
      <c r="D61">
        <v>2041</v>
      </c>
      <c r="E61">
        <v>2823</v>
      </c>
      <c r="F61">
        <v>3293</v>
      </c>
      <c r="G61">
        <v>2977</v>
      </c>
      <c r="H61">
        <v>3036</v>
      </c>
      <c r="I61">
        <v>2</v>
      </c>
      <c r="J61">
        <v>2</v>
      </c>
      <c r="K61" s="64">
        <f t="shared" si="0"/>
        <v>0.00347222222222221</v>
      </c>
    </row>
    <row r="62" spans="1:11" ht="15.75">
      <c r="A62" s="63">
        <v>0.7048611111111112</v>
      </c>
      <c r="B62">
        <v>60</v>
      </c>
      <c r="C62">
        <v>3292</v>
      </c>
      <c r="D62">
        <v>2531</v>
      </c>
      <c r="E62">
        <v>2219</v>
      </c>
      <c r="F62">
        <v>2239</v>
      </c>
      <c r="G62">
        <v>3102</v>
      </c>
      <c r="H62">
        <v>2654</v>
      </c>
      <c r="I62">
        <v>3</v>
      </c>
      <c r="J62">
        <v>2</v>
      </c>
      <c r="K62" s="64">
        <f t="shared" si="0"/>
        <v>0.004861111111111205</v>
      </c>
    </row>
    <row r="63" spans="1:11" ht="15.75">
      <c r="A63" s="63">
        <v>0.7083333333333334</v>
      </c>
      <c r="B63">
        <v>61</v>
      </c>
      <c r="C63">
        <v>3135</v>
      </c>
      <c r="D63">
        <v>2472</v>
      </c>
      <c r="E63">
        <v>71</v>
      </c>
      <c r="F63">
        <v>2418</v>
      </c>
      <c r="G63">
        <v>3042</v>
      </c>
      <c r="H63">
        <v>3206</v>
      </c>
      <c r="I63">
        <v>8</v>
      </c>
      <c r="J63">
        <v>0</v>
      </c>
      <c r="K63" s="64">
        <f t="shared" si="0"/>
        <v>0.00347222222222221</v>
      </c>
    </row>
    <row r="64" spans="1:11" ht="15.75">
      <c r="A64" s="63">
        <v>0.7125</v>
      </c>
      <c r="B64">
        <v>62</v>
      </c>
      <c r="C64">
        <v>2225</v>
      </c>
      <c r="D64">
        <v>3267</v>
      </c>
      <c r="E64">
        <v>2175</v>
      </c>
      <c r="F64">
        <v>2529</v>
      </c>
      <c r="G64">
        <v>1986</v>
      </c>
      <c r="H64">
        <v>3055</v>
      </c>
      <c r="I64">
        <v>1</v>
      </c>
      <c r="J64">
        <v>8</v>
      </c>
      <c r="K64" s="64">
        <f t="shared" si="0"/>
        <v>0.004166666666666652</v>
      </c>
    </row>
    <row r="65" spans="1:11" ht="15.75">
      <c r="A65" s="63">
        <v>0.7166666666666667</v>
      </c>
      <c r="B65">
        <v>63</v>
      </c>
      <c r="C65">
        <v>3018</v>
      </c>
      <c r="D65">
        <v>3100</v>
      </c>
      <c r="E65">
        <v>3290</v>
      </c>
      <c r="F65">
        <v>1675</v>
      </c>
      <c r="G65">
        <v>876</v>
      </c>
      <c r="H65">
        <v>1764</v>
      </c>
      <c r="I65">
        <v>0</v>
      </c>
      <c r="J65">
        <v>7</v>
      </c>
      <c r="K65" s="64">
        <f t="shared" si="0"/>
        <v>0.004166666666666652</v>
      </c>
    </row>
    <row r="66" spans="1:11" ht="15.75">
      <c r="A66" s="63">
        <v>0.7208333333333333</v>
      </c>
      <c r="B66">
        <v>64</v>
      </c>
      <c r="C66">
        <v>2561</v>
      </c>
      <c r="D66">
        <v>2499</v>
      </c>
      <c r="E66">
        <v>2220</v>
      </c>
      <c r="F66">
        <v>2526</v>
      </c>
      <c r="G66">
        <v>2129</v>
      </c>
      <c r="H66">
        <v>3277</v>
      </c>
      <c r="I66">
        <v>4</v>
      </c>
      <c r="J66">
        <v>2</v>
      </c>
      <c r="K66" s="64">
        <f t="shared" si="0"/>
        <v>0.004166666666666652</v>
      </c>
    </row>
    <row r="67" spans="1:11" ht="15.75">
      <c r="A67" s="63">
        <v>0.7243055555555555</v>
      </c>
      <c r="B67">
        <v>65</v>
      </c>
      <c r="C67">
        <v>2041</v>
      </c>
      <c r="D67">
        <v>3275</v>
      </c>
      <c r="E67">
        <v>2219</v>
      </c>
      <c r="F67">
        <v>3294</v>
      </c>
      <c r="G67">
        <v>3291</v>
      </c>
      <c r="H67">
        <v>3263</v>
      </c>
      <c r="I67">
        <v>1</v>
      </c>
      <c r="J67">
        <v>3</v>
      </c>
      <c r="K67" s="64">
        <f t="shared" si="0"/>
        <v>0.00347222222222221</v>
      </c>
    </row>
    <row r="68" spans="1:12" ht="15.75">
      <c r="A68" s="63">
        <v>0.7284722222222223</v>
      </c>
      <c r="B68">
        <v>66</v>
      </c>
      <c r="C68">
        <v>1652</v>
      </c>
      <c r="D68">
        <v>2977</v>
      </c>
      <c r="E68">
        <v>537</v>
      </c>
      <c r="F68">
        <v>3130</v>
      </c>
      <c r="G68">
        <v>2472</v>
      </c>
      <c r="H68">
        <v>2535</v>
      </c>
      <c r="I68">
        <v>5</v>
      </c>
      <c r="J68">
        <v>0</v>
      </c>
      <c r="K68" s="64">
        <f aca="true" t="shared" si="1" ref="K68:K97">A68-A67</f>
        <v>0.004166666666666763</v>
      </c>
      <c r="L68" s="14">
        <f>(SUM(K33:K68))/(68-33)</f>
        <v>0.004265873015873016</v>
      </c>
    </row>
    <row r="69" spans="1:12" ht="15.75">
      <c r="A69" s="63">
        <v>0.37777777777777777</v>
      </c>
      <c r="B69">
        <v>67</v>
      </c>
      <c r="C69">
        <v>3109</v>
      </c>
      <c r="D69">
        <v>2512</v>
      </c>
      <c r="E69">
        <v>3023</v>
      </c>
      <c r="F69">
        <v>3267</v>
      </c>
      <c r="G69">
        <v>3206</v>
      </c>
      <c r="H69">
        <v>2239</v>
      </c>
      <c r="I69">
        <v>1</v>
      </c>
      <c r="J69">
        <v>0</v>
      </c>
      <c r="K69" s="64">
        <v>0</v>
      </c>
      <c r="L69" t="s">
        <v>40</v>
      </c>
    </row>
    <row r="70" spans="1:11" ht="15.75">
      <c r="A70" s="63">
        <v>0.3819444444444444</v>
      </c>
      <c r="B70">
        <v>68</v>
      </c>
      <c r="C70">
        <v>2654</v>
      </c>
      <c r="D70">
        <v>2529</v>
      </c>
      <c r="E70">
        <v>3122</v>
      </c>
      <c r="F70">
        <v>1675</v>
      </c>
      <c r="G70">
        <v>2143</v>
      </c>
      <c r="H70">
        <v>2883</v>
      </c>
      <c r="I70">
        <v>0</v>
      </c>
      <c r="J70">
        <v>2</v>
      </c>
      <c r="K70" s="64">
        <f t="shared" si="1"/>
        <v>0.004166666666666652</v>
      </c>
    </row>
    <row r="71" spans="1:11" ht="15.75">
      <c r="A71" s="63">
        <v>0.3861111111111111</v>
      </c>
      <c r="B71">
        <v>69</v>
      </c>
      <c r="C71">
        <v>2479</v>
      </c>
      <c r="D71">
        <v>3293</v>
      </c>
      <c r="E71">
        <v>877</v>
      </c>
      <c r="F71">
        <v>1816</v>
      </c>
      <c r="G71">
        <v>3292</v>
      </c>
      <c r="H71">
        <v>3100</v>
      </c>
      <c r="I71">
        <v>6</v>
      </c>
      <c r="J71">
        <v>3</v>
      </c>
      <c r="K71" s="64">
        <f t="shared" si="1"/>
        <v>0.004166666666666707</v>
      </c>
    </row>
    <row r="72" spans="1:11" ht="15.75">
      <c r="A72" s="63">
        <v>0.3909722222222222</v>
      </c>
      <c r="B72">
        <v>70</v>
      </c>
      <c r="C72">
        <v>3367</v>
      </c>
      <c r="D72">
        <v>2549</v>
      </c>
      <c r="E72">
        <v>71</v>
      </c>
      <c r="F72">
        <v>2823</v>
      </c>
      <c r="G72">
        <v>3290</v>
      </c>
      <c r="H72">
        <v>3102</v>
      </c>
      <c r="I72">
        <v>11</v>
      </c>
      <c r="J72">
        <v>3</v>
      </c>
      <c r="K72" s="64">
        <f t="shared" si="1"/>
        <v>0.004861111111111094</v>
      </c>
    </row>
    <row r="73" spans="1:11" ht="15.75">
      <c r="A73" s="63">
        <v>0.3965277777777778</v>
      </c>
      <c r="B73">
        <v>71</v>
      </c>
      <c r="C73">
        <v>3135</v>
      </c>
      <c r="D73">
        <v>876</v>
      </c>
      <c r="E73">
        <v>3054</v>
      </c>
      <c r="F73">
        <v>2225</v>
      </c>
      <c r="G73">
        <v>1764</v>
      </c>
      <c r="H73">
        <v>3056</v>
      </c>
      <c r="I73">
        <v>3</v>
      </c>
      <c r="J73">
        <v>4</v>
      </c>
      <c r="K73" s="64">
        <f t="shared" si="1"/>
        <v>0.005555555555555591</v>
      </c>
    </row>
    <row r="74" spans="1:11" ht="15.75">
      <c r="A74" s="63">
        <v>0.40138888888888885</v>
      </c>
      <c r="B74">
        <v>72</v>
      </c>
      <c r="C74">
        <v>3042</v>
      </c>
      <c r="D74">
        <v>171</v>
      </c>
      <c r="E74">
        <v>3202</v>
      </c>
      <c r="F74">
        <v>1986</v>
      </c>
      <c r="G74">
        <v>3018</v>
      </c>
      <c r="H74">
        <v>2207</v>
      </c>
      <c r="I74">
        <v>4</v>
      </c>
      <c r="J74">
        <v>6</v>
      </c>
      <c r="K74" s="64">
        <f t="shared" si="1"/>
        <v>0.004861111111111038</v>
      </c>
    </row>
    <row r="75" spans="1:11" ht="15.75">
      <c r="A75" s="63">
        <v>0.4076388888888889</v>
      </c>
      <c r="B75">
        <v>73</v>
      </c>
      <c r="C75">
        <v>3197</v>
      </c>
      <c r="D75">
        <v>3026</v>
      </c>
      <c r="E75">
        <v>2531</v>
      </c>
      <c r="F75">
        <v>2175</v>
      </c>
      <c r="G75">
        <v>2667</v>
      </c>
      <c r="H75">
        <v>2418</v>
      </c>
      <c r="I75">
        <v>3</v>
      </c>
      <c r="J75">
        <v>2</v>
      </c>
      <c r="K75" s="64">
        <f t="shared" si="1"/>
        <v>0.006250000000000033</v>
      </c>
    </row>
    <row r="76" spans="1:11" ht="15.75">
      <c r="A76" s="63">
        <v>0.4125</v>
      </c>
      <c r="B76">
        <v>74</v>
      </c>
      <c r="C76">
        <v>3058</v>
      </c>
      <c r="D76">
        <v>3055</v>
      </c>
      <c r="E76">
        <v>537</v>
      </c>
      <c r="F76">
        <v>3036</v>
      </c>
      <c r="G76">
        <v>3109</v>
      </c>
      <c r="H76">
        <v>2219</v>
      </c>
      <c r="I76">
        <v>5</v>
      </c>
      <c r="J76">
        <v>0</v>
      </c>
      <c r="K76" s="64">
        <f t="shared" si="1"/>
        <v>0.004861111111111094</v>
      </c>
    </row>
    <row r="77" spans="1:11" ht="15.75">
      <c r="A77" s="63">
        <v>0.4159722222222222</v>
      </c>
      <c r="B77">
        <v>75</v>
      </c>
      <c r="C77">
        <v>2526</v>
      </c>
      <c r="D77">
        <v>71</v>
      </c>
      <c r="E77">
        <v>3263</v>
      </c>
      <c r="F77">
        <v>2479</v>
      </c>
      <c r="G77">
        <v>3100</v>
      </c>
      <c r="H77">
        <v>2529</v>
      </c>
      <c r="I77">
        <v>5</v>
      </c>
      <c r="J77">
        <v>3</v>
      </c>
      <c r="K77" s="64">
        <f t="shared" si="1"/>
        <v>0.00347222222222221</v>
      </c>
    </row>
    <row r="78" spans="1:11" ht="15.75">
      <c r="A78" s="63">
        <v>0.4201388888888889</v>
      </c>
      <c r="B78">
        <v>76</v>
      </c>
      <c r="C78">
        <v>3367</v>
      </c>
      <c r="D78">
        <v>2041</v>
      </c>
      <c r="E78">
        <v>1816</v>
      </c>
      <c r="F78">
        <v>1764</v>
      </c>
      <c r="G78">
        <v>2472</v>
      </c>
      <c r="H78">
        <v>2512</v>
      </c>
      <c r="I78">
        <v>0</v>
      </c>
      <c r="J78">
        <v>3</v>
      </c>
      <c r="K78" s="64">
        <f t="shared" si="1"/>
        <v>0.004166666666666707</v>
      </c>
    </row>
    <row r="79" spans="1:11" ht="15.75">
      <c r="A79" s="63">
        <v>0.425</v>
      </c>
      <c r="B79">
        <v>77</v>
      </c>
      <c r="C79">
        <v>2883</v>
      </c>
      <c r="D79">
        <v>3202</v>
      </c>
      <c r="E79">
        <v>3206</v>
      </c>
      <c r="F79">
        <v>171</v>
      </c>
      <c r="G79">
        <v>2561</v>
      </c>
      <c r="H79">
        <v>3293</v>
      </c>
      <c r="I79">
        <v>1</v>
      </c>
      <c r="J79">
        <v>5</v>
      </c>
      <c r="K79" s="64">
        <f t="shared" si="1"/>
        <v>0.004861111111111094</v>
      </c>
    </row>
    <row r="80" spans="1:11" ht="15.75">
      <c r="A80" s="63">
        <v>0.4291666666666667</v>
      </c>
      <c r="B80">
        <v>78</v>
      </c>
      <c r="C80">
        <v>3026</v>
      </c>
      <c r="D80">
        <v>2977</v>
      </c>
      <c r="E80">
        <v>2129</v>
      </c>
      <c r="F80">
        <v>3135</v>
      </c>
      <c r="G80">
        <v>3018</v>
      </c>
      <c r="H80">
        <v>3102</v>
      </c>
      <c r="I80">
        <v>3</v>
      </c>
      <c r="J80">
        <v>4</v>
      </c>
      <c r="K80" s="64">
        <f t="shared" si="1"/>
        <v>0.004166666666666707</v>
      </c>
    </row>
    <row r="81" spans="1:11" ht="15.75">
      <c r="A81" s="63">
        <v>0.43472222222222223</v>
      </c>
      <c r="B81">
        <v>79</v>
      </c>
      <c r="C81">
        <v>2499</v>
      </c>
      <c r="D81">
        <v>3275</v>
      </c>
      <c r="E81">
        <v>2175</v>
      </c>
      <c r="F81">
        <v>1652</v>
      </c>
      <c r="G81">
        <v>3042</v>
      </c>
      <c r="H81">
        <v>3130</v>
      </c>
      <c r="I81">
        <v>0</v>
      </c>
      <c r="J81">
        <v>5</v>
      </c>
      <c r="K81" s="64">
        <f t="shared" si="1"/>
        <v>0.005555555555555536</v>
      </c>
    </row>
    <row r="82" spans="1:11" ht="15.75">
      <c r="A82" s="63">
        <v>0.4381944444444445</v>
      </c>
      <c r="B82">
        <v>80</v>
      </c>
      <c r="C82">
        <v>3290</v>
      </c>
      <c r="D82">
        <v>2220</v>
      </c>
      <c r="E82">
        <v>1986</v>
      </c>
      <c r="F82">
        <v>2654</v>
      </c>
      <c r="G82">
        <v>877</v>
      </c>
      <c r="H82">
        <v>3056</v>
      </c>
      <c r="I82">
        <v>2</v>
      </c>
      <c r="J82">
        <v>1</v>
      </c>
      <c r="K82" s="64">
        <f t="shared" si="1"/>
        <v>0.0034722222222222654</v>
      </c>
    </row>
    <row r="83" spans="1:11" ht="15.75">
      <c r="A83" s="63">
        <v>0.44375</v>
      </c>
      <c r="B83">
        <v>81</v>
      </c>
      <c r="C83">
        <v>2535</v>
      </c>
      <c r="D83">
        <v>2823</v>
      </c>
      <c r="E83">
        <v>3023</v>
      </c>
      <c r="F83">
        <v>2143</v>
      </c>
      <c r="G83">
        <v>2207</v>
      </c>
      <c r="H83">
        <v>3055</v>
      </c>
      <c r="I83">
        <v>4</v>
      </c>
      <c r="J83">
        <v>3</v>
      </c>
      <c r="K83" s="64">
        <f t="shared" si="1"/>
        <v>0.00555555555555548</v>
      </c>
    </row>
    <row r="84" spans="1:11" ht="15.75">
      <c r="A84" s="63">
        <v>0.4479166666666667</v>
      </c>
      <c r="B84">
        <v>82</v>
      </c>
      <c r="C84">
        <v>1675</v>
      </c>
      <c r="D84">
        <v>3197</v>
      </c>
      <c r="E84">
        <v>2549</v>
      </c>
      <c r="F84">
        <v>3294</v>
      </c>
      <c r="G84">
        <v>2239</v>
      </c>
      <c r="H84">
        <v>2225</v>
      </c>
      <c r="I84">
        <v>2</v>
      </c>
      <c r="J84">
        <v>2</v>
      </c>
      <c r="K84" s="64">
        <f t="shared" si="1"/>
        <v>0.004166666666666707</v>
      </c>
    </row>
    <row r="85" spans="1:11" ht="15.75">
      <c r="A85" s="63">
        <v>0.45208333333333334</v>
      </c>
      <c r="B85">
        <v>83</v>
      </c>
      <c r="C85">
        <v>2418</v>
      </c>
      <c r="D85">
        <v>3122</v>
      </c>
      <c r="E85">
        <v>3277</v>
      </c>
      <c r="F85">
        <v>3058</v>
      </c>
      <c r="G85">
        <v>2667</v>
      </c>
      <c r="H85">
        <v>876</v>
      </c>
      <c r="I85">
        <v>5</v>
      </c>
      <c r="J85">
        <v>3</v>
      </c>
      <c r="K85" s="64">
        <f t="shared" si="1"/>
        <v>0.004166666666666652</v>
      </c>
    </row>
    <row r="86" spans="1:11" ht="15.75">
      <c r="A86" s="63">
        <v>0.45694444444444443</v>
      </c>
      <c r="B86">
        <v>84</v>
      </c>
      <c r="C86">
        <v>3036</v>
      </c>
      <c r="D86">
        <v>3291</v>
      </c>
      <c r="E86">
        <v>2531</v>
      </c>
      <c r="F86">
        <v>3292</v>
      </c>
      <c r="G86">
        <v>3054</v>
      </c>
      <c r="H86">
        <v>3267</v>
      </c>
      <c r="I86">
        <v>4</v>
      </c>
      <c r="J86">
        <v>5</v>
      </c>
      <c r="K86" s="64">
        <f t="shared" si="1"/>
        <v>0.004861111111111094</v>
      </c>
    </row>
    <row r="87" spans="1:11" ht="15.75">
      <c r="A87" s="63">
        <v>0.4611111111111111</v>
      </c>
      <c r="B87">
        <v>85</v>
      </c>
      <c r="C87">
        <v>2561</v>
      </c>
      <c r="D87">
        <v>3367</v>
      </c>
      <c r="E87">
        <v>1986</v>
      </c>
      <c r="F87">
        <v>2499</v>
      </c>
      <c r="G87">
        <v>3135</v>
      </c>
      <c r="H87">
        <v>1652</v>
      </c>
      <c r="I87">
        <v>6</v>
      </c>
      <c r="J87">
        <v>1</v>
      </c>
      <c r="K87" s="64">
        <f t="shared" si="1"/>
        <v>0.004166666666666652</v>
      </c>
    </row>
    <row r="88" spans="1:11" ht="15.75">
      <c r="A88" s="63">
        <v>0.4666666666666666</v>
      </c>
      <c r="B88">
        <v>86</v>
      </c>
      <c r="C88">
        <v>3026</v>
      </c>
      <c r="D88">
        <v>3293</v>
      </c>
      <c r="E88">
        <v>3018</v>
      </c>
      <c r="F88">
        <v>2535</v>
      </c>
      <c r="G88">
        <v>2529</v>
      </c>
      <c r="H88">
        <v>2220</v>
      </c>
      <c r="I88">
        <v>0</v>
      </c>
      <c r="J88">
        <v>6</v>
      </c>
      <c r="K88" s="64">
        <f t="shared" si="1"/>
        <v>0.005555555555555536</v>
      </c>
    </row>
    <row r="89" spans="1:11" ht="15.75">
      <c r="A89" s="63">
        <v>0.47152777777777777</v>
      </c>
      <c r="B89">
        <v>87</v>
      </c>
      <c r="C89">
        <v>3109</v>
      </c>
      <c r="D89">
        <v>2129</v>
      </c>
      <c r="E89">
        <v>2654</v>
      </c>
      <c r="F89">
        <v>3042</v>
      </c>
      <c r="G89">
        <v>1764</v>
      </c>
      <c r="H89">
        <v>2549</v>
      </c>
      <c r="I89">
        <v>0</v>
      </c>
      <c r="J89">
        <v>6</v>
      </c>
      <c r="K89" s="64">
        <f t="shared" si="1"/>
        <v>0.004861111111111149</v>
      </c>
    </row>
    <row r="90" spans="1:11" ht="15.75">
      <c r="A90" s="63">
        <v>0.4763888888888889</v>
      </c>
      <c r="B90">
        <v>88</v>
      </c>
      <c r="C90">
        <v>2512</v>
      </c>
      <c r="D90">
        <v>3122</v>
      </c>
      <c r="E90">
        <v>2883</v>
      </c>
      <c r="F90">
        <v>2977</v>
      </c>
      <c r="G90">
        <v>2225</v>
      </c>
      <c r="H90">
        <v>3290</v>
      </c>
      <c r="I90">
        <v>1</v>
      </c>
      <c r="J90">
        <v>1</v>
      </c>
      <c r="K90" s="64">
        <f t="shared" si="1"/>
        <v>0.004861111111111149</v>
      </c>
    </row>
    <row r="91" spans="1:11" ht="15.75">
      <c r="A91" s="63">
        <v>0.4798611111111111</v>
      </c>
      <c r="B91">
        <v>89</v>
      </c>
      <c r="C91">
        <v>3100</v>
      </c>
      <c r="D91">
        <v>3263</v>
      </c>
      <c r="E91">
        <v>171</v>
      </c>
      <c r="F91">
        <v>3036</v>
      </c>
      <c r="G91">
        <v>2472</v>
      </c>
      <c r="H91">
        <v>2175</v>
      </c>
      <c r="I91">
        <v>5</v>
      </c>
      <c r="J91">
        <v>2</v>
      </c>
      <c r="K91" s="64">
        <f t="shared" si="1"/>
        <v>0.00347222222222221</v>
      </c>
    </row>
    <row r="92" spans="1:11" ht="15.75">
      <c r="A92" s="63">
        <v>0.4861111111111111</v>
      </c>
      <c r="B92">
        <v>90</v>
      </c>
      <c r="C92">
        <v>2143</v>
      </c>
      <c r="D92">
        <v>3267</v>
      </c>
      <c r="E92">
        <v>1816</v>
      </c>
      <c r="F92">
        <v>3277</v>
      </c>
      <c r="G92">
        <v>3202</v>
      </c>
      <c r="H92">
        <v>2219</v>
      </c>
      <c r="I92">
        <v>8</v>
      </c>
      <c r="J92">
        <v>3</v>
      </c>
      <c r="K92" s="64">
        <f t="shared" si="1"/>
        <v>0.006249999999999978</v>
      </c>
    </row>
    <row r="93" spans="1:11" ht="15.75">
      <c r="A93" s="63">
        <v>0.4895833333333333</v>
      </c>
      <c r="B93">
        <v>91</v>
      </c>
      <c r="C93">
        <v>3291</v>
      </c>
      <c r="D93">
        <v>71</v>
      </c>
      <c r="E93">
        <v>2667</v>
      </c>
      <c r="F93">
        <v>3023</v>
      </c>
      <c r="G93">
        <v>877</v>
      </c>
      <c r="H93">
        <v>1675</v>
      </c>
      <c r="I93">
        <v>9</v>
      </c>
      <c r="J93">
        <v>6</v>
      </c>
      <c r="K93" s="64">
        <f t="shared" si="1"/>
        <v>0.00347222222222221</v>
      </c>
    </row>
    <row r="94" spans="1:11" ht="15.75">
      <c r="A94" s="63">
        <v>0.4930555555555556</v>
      </c>
      <c r="B94">
        <v>92</v>
      </c>
      <c r="C94">
        <v>3055</v>
      </c>
      <c r="D94">
        <v>2041</v>
      </c>
      <c r="E94">
        <v>2526</v>
      </c>
      <c r="F94">
        <v>876</v>
      </c>
      <c r="G94">
        <v>2418</v>
      </c>
      <c r="H94">
        <v>3292</v>
      </c>
      <c r="I94">
        <v>5</v>
      </c>
      <c r="J94">
        <v>6</v>
      </c>
      <c r="K94" s="64">
        <f t="shared" si="1"/>
        <v>0.0034722222222222654</v>
      </c>
    </row>
    <row r="95" spans="1:11" ht="15.75">
      <c r="A95" s="63">
        <v>0.49652777777777773</v>
      </c>
      <c r="B95">
        <v>93</v>
      </c>
      <c r="C95">
        <v>3058</v>
      </c>
      <c r="D95">
        <v>3056</v>
      </c>
      <c r="E95">
        <v>2479</v>
      </c>
      <c r="F95">
        <v>2823</v>
      </c>
      <c r="G95">
        <v>3275</v>
      </c>
      <c r="H95">
        <v>2531</v>
      </c>
      <c r="I95">
        <v>0</v>
      </c>
      <c r="J95">
        <v>3</v>
      </c>
      <c r="K95" s="64">
        <f t="shared" si="1"/>
        <v>0.0034722222222221544</v>
      </c>
    </row>
    <row r="96" spans="1:11" ht="15.75">
      <c r="A96" s="63">
        <v>0.5006944444444444</v>
      </c>
      <c r="B96">
        <v>94</v>
      </c>
      <c r="C96">
        <v>3054</v>
      </c>
      <c r="D96">
        <v>3206</v>
      </c>
      <c r="E96">
        <v>2207</v>
      </c>
      <c r="F96">
        <v>3102</v>
      </c>
      <c r="G96">
        <v>3197</v>
      </c>
      <c r="H96">
        <v>537</v>
      </c>
      <c r="I96">
        <v>0</v>
      </c>
      <c r="J96">
        <v>4</v>
      </c>
      <c r="K96" s="64">
        <f t="shared" si="1"/>
        <v>0.004166666666666707</v>
      </c>
    </row>
    <row r="97" spans="1:12" ht="15.75">
      <c r="A97" s="63">
        <v>0.5041666666666667</v>
      </c>
      <c r="B97">
        <v>95</v>
      </c>
      <c r="C97">
        <v>2239</v>
      </c>
      <c r="D97">
        <v>3293</v>
      </c>
      <c r="E97">
        <v>3290</v>
      </c>
      <c r="F97">
        <v>3130</v>
      </c>
      <c r="G97">
        <v>3294</v>
      </c>
      <c r="H97">
        <v>2561</v>
      </c>
      <c r="I97">
        <v>5</v>
      </c>
      <c r="J97">
        <v>1</v>
      </c>
      <c r="K97" s="64">
        <f t="shared" si="1"/>
        <v>0.00347222222222221</v>
      </c>
      <c r="L97" s="14">
        <f>(SUM(K69:K97))/(97-69)</f>
        <v>0.0045138888888888885</v>
      </c>
    </row>
    <row r="98" spans="7:12" ht="15.75">
      <c r="G98" t="s">
        <v>128</v>
      </c>
      <c r="I98">
        <f>SUM(I3:I97)</f>
        <v>248</v>
      </c>
      <c r="J98">
        <f>SUM(J3:J97)</f>
        <v>221</v>
      </c>
      <c r="L98" s="14">
        <f>(SUM(K63:K98))/(68-33)</f>
        <v>0.004285714285714286</v>
      </c>
    </row>
    <row r="99" spans="7:10" ht="15.75">
      <c r="G99" t="s">
        <v>129</v>
      </c>
      <c r="J99">
        <f>(I98+J98)/(97-2)/2</f>
        <v>2.468421052631579</v>
      </c>
    </row>
    <row r="100" spans="1:11" ht="15.75">
      <c r="A100" s="117" t="s">
        <v>3</v>
      </c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</row>
    <row r="101" spans="1:11" ht="31.5">
      <c r="A101" s="3" t="s">
        <v>4</v>
      </c>
      <c r="B101" s="3" t="s">
        <v>5</v>
      </c>
      <c r="C101" s="3" t="s">
        <v>6</v>
      </c>
      <c r="D101" s="3" t="s">
        <v>7</v>
      </c>
      <c r="E101" s="3" t="s">
        <v>8</v>
      </c>
      <c r="F101" s="3" t="s">
        <v>9</v>
      </c>
      <c r="G101" s="3" t="s">
        <v>10</v>
      </c>
      <c r="H101" s="3" t="s">
        <v>11</v>
      </c>
      <c r="I101" s="3" t="s">
        <v>12</v>
      </c>
      <c r="J101" s="3" t="s">
        <v>13</v>
      </c>
      <c r="K101" s="3" t="s">
        <v>14</v>
      </c>
    </row>
    <row r="102" spans="1:11" ht="15.75">
      <c r="A102" s="63">
        <v>0.5770833333333333</v>
      </c>
      <c r="B102" t="s">
        <v>135</v>
      </c>
      <c r="C102">
        <v>1</v>
      </c>
      <c r="D102">
        <v>1986</v>
      </c>
      <c r="E102">
        <v>71</v>
      </c>
      <c r="F102">
        <v>2667</v>
      </c>
      <c r="G102">
        <v>2977</v>
      </c>
      <c r="H102">
        <v>1652</v>
      </c>
      <c r="I102">
        <v>3292</v>
      </c>
      <c r="J102">
        <v>11</v>
      </c>
      <c r="K102">
        <v>0</v>
      </c>
    </row>
    <row r="103" spans="1:11" ht="15.75">
      <c r="A103" s="63">
        <v>0.5819444444444445</v>
      </c>
      <c r="B103" t="s">
        <v>136</v>
      </c>
      <c r="C103">
        <v>2</v>
      </c>
      <c r="D103">
        <v>3291</v>
      </c>
      <c r="E103">
        <v>2512</v>
      </c>
      <c r="F103">
        <v>2225</v>
      </c>
      <c r="G103">
        <v>2418</v>
      </c>
      <c r="H103">
        <v>1816</v>
      </c>
      <c r="I103">
        <v>876</v>
      </c>
      <c r="J103">
        <v>5</v>
      </c>
      <c r="K103">
        <v>1</v>
      </c>
    </row>
    <row r="104" spans="1:11" ht="15.75">
      <c r="A104" s="63">
        <v>0.5868055555555556</v>
      </c>
      <c r="B104" t="s">
        <v>137</v>
      </c>
      <c r="C104">
        <v>3</v>
      </c>
      <c r="D104">
        <v>171</v>
      </c>
      <c r="E104">
        <v>537</v>
      </c>
      <c r="F104">
        <v>2041</v>
      </c>
      <c r="G104">
        <v>2472</v>
      </c>
      <c r="H104">
        <v>1764</v>
      </c>
      <c r="I104">
        <v>1675</v>
      </c>
      <c r="J104">
        <v>16</v>
      </c>
      <c r="K104">
        <v>4</v>
      </c>
    </row>
    <row r="105" spans="1:11" ht="15.75">
      <c r="A105" s="63">
        <v>0.5979166666666667</v>
      </c>
      <c r="B105" t="s">
        <v>138</v>
      </c>
      <c r="C105">
        <v>5</v>
      </c>
      <c r="D105">
        <v>1986</v>
      </c>
      <c r="E105">
        <v>71</v>
      </c>
      <c r="F105">
        <v>2667</v>
      </c>
      <c r="G105">
        <v>1652</v>
      </c>
      <c r="H105">
        <v>2977</v>
      </c>
      <c r="I105">
        <v>3292</v>
      </c>
      <c r="J105">
        <v>13</v>
      </c>
      <c r="K105">
        <v>2</v>
      </c>
    </row>
    <row r="106" spans="1:11" ht="15.75">
      <c r="A106" s="63">
        <v>0.6020833333333333</v>
      </c>
      <c r="B106" t="s">
        <v>139</v>
      </c>
      <c r="C106">
        <v>6</v>
      </c>
      <c r="D106">
        <v>2225</v>
      </c>
      <c r="E106">
        <v>2512</v>
      </c>
      <c r="F106">
        <v>3291</v>
      </c>
      <c r="G106">
        <v>876</v>
      </c>
      <c r="H106">
        <v>2418</v>
      </c>
      <c r="I106">
        <v>1816</v>
      </c>
      <c r="J106">
        <v>6</v>
      </c>
      <c r="K106">
        <v>3</v>
      </c>
    </row>
    <row r="107" spans="1:11" ht="15.75">
      <c r="A107" s="63">
        <v>0.6118055555555556</v>
      </c>
      <c r="B107" t="s">
        <v>140</v>
      </c>
      <c r="C107">
        <v>7</v>
      </c>
      <c r="D107">
        <v>537</v>
      </c>
      <c r="E107">
        <v>2041</v>
      </c>
      <c r="F107">
        <v>171</v>
      </c>
      <c r="G107">
        <v>1675</v>
      </c>
      <c r="H107">
        <v>3263</v>
      </c>
      <c r="I107">
        <v>2472</v>
      </c>
      <c r="J107">
        <v>9</v>
      </c>
      <c r="K107">
        <v>7</v>
      </c>
    </row>
    <row r="108" spans="1:11" ht="15.75">
      <c r="A108" s="63">
        <v>0.6152777777777778</v>
      </c>
      <c r="B108" t="s">
        <v>141</v>
      </c>
      <c r="C108">
        <v>8</v>
      </c>
      <c r="D108">
        <v>3026</v>
      </c>
      <c r="E108">
        <v>3102</v>
      </c>
      <c r="F108">
        <v>2823</v>
      </c>
      <c r="G108">
        <v>2143</v>
      </c>
      <c r="H108">
        <v>2535</v>
      </c>
      <c r="I108">
        <v>2220</v>
      </c>
      <c r="J108">
        <v>2</v>
      </c>
      <c r="K108">
        <v>7</v>
      </c>
    </row>
    <row r="109" spans="1:11" ht="15.75">
      <c r="A109" s="63">
        <v>0.625</v>
      </c>
      <c r="B109" t="s">
        <v>142</v>
      </c>
      <c r="C109">
        <v>12</v>
      </c>
      <c r="D109">
        <v>3102</v>
      </c>
      <c r="E109">
        <v>3026</v>
      </c>
      <c r="F109">
        <v>2823</v>
      </c>
      <c r="G109">
        <v>2143</v>
      </c>
      <c r="H109">
        <v>2535</v>
      </c>
      <c r="I109">
        <v>2220</v>
      </c>
      <c r="J109">
        <v>1</v>
      </c>
      <c r="K109">
        <v>0</v>
      </c>
    </row>
    <row r="110" spans="1:11" ht="15.75">
      <c r="A110" s="63">
        <v>0.6361111111111112</v>
      </c>
      <c r="B110" t="s">
        <v>143</v>
      </c>
      <c r="C110">
        <v>4</v>
      </c>
      <c r="D110">
        <v>3026</v>
      </c>
      <c r="E110">
        <v>3102</v>
      </c>
      <c r="F110">
        <v>2823</v>
      </c>
      <c r="G110">
        <v>2535</v>
      </c>
      <c r="H110">
        <v>2143</v>
      </c>
      <c r="I110">
        <v>2220</v>
      </c>
      <c r="J110">
        <v>2</v>
      </c>
      <c r="K110">
        <v>4</v>
      </c>
    </row>
    <row r="111" spans="1:11" ht="15.75">
      <c r="A111" s="63">
        <v>0.6416666666666667</v>
      </c>
      <c r="B111" t="s">
        <v>144</v>
      </c>
      <c r="C111">
        <v>13</v>
      </c>
      <c r="D111">
        <v>1986</v>
      </c>
      <c r="E111">
        <v>71</v>
      </c>
      <c r="F111">
        <v>2667</v>
      </c>
      <c r="G111">
        <v>2225</v>
      </c>
      <c r="H111">
        <v>2512</v>
      </c>
      <c r="I111">
        <v>3291</v>
      </c>
      <c r="J111">
        <v>18</v>
      </c>
      <c r="K111">
        <v>7</v>
      </c>
    </row>
    <row r="112" spans="1:11" ht="15.75">
      <c r="A112" s="63">
        <v>0.6479166666666667</v>
      </c>
      <c r="B112" t="s">
        <v>145</v>
      </c>
      <c r="C112">
        <v>14</v>
      </c>
      <c r="D112">
        <v>171</v>
      </c>
      <c r="E112">
        <v>2041</v>
      </c>
      <c r="F112">
        <v>537</v>
      </c>
      <c r="G112">
        <v>2535</v>
      </c>
      <c r="H112">
        <v>2143</v>
      </c>
      <c r="I112">
        <v>2220</v>
      </c>
      <c r="J112">
        <v>13</v>
      </c>
      <c r="K112">
        <v>1</v>
      </c>
    </row>
    <row r="113" spans="1:11" ht="15.75">
      <c r="A113" s="63">
        <v>0.6527777777777778</v>
      </c>
      <c r="B113" t="s">
        <v>146</v>
      </c>
      <c r="C113">
        <v>15</v>
      </c>
      <c r="D113">
        <v>1986</v>
      </c>
      <c r="E113">
        <v>71</v>
      </c>
      <c r="F113">
        <v>2667</v>
      </c>
      <c r="G113">
        <v>3291</v>
      </c>
      <c r="H113">
        <v>2225</v>
      </c>
      <c r="I113">
        <v>2512</v>
      </c>
      <c r="J113">
        <v>11</v>
      </c>
      <c r="K113">
        <v>3</v>
      </c>
    </row>
    <row r="114" spans="1:11" ht="15.75">
      <c r="A114" s="63">
        <v>0.6590277777777778</v>
      </c>
      <c r="B114" t="s">
        <v>147</v>
      </c>
      <c r="C114">
        <v>16</v>
      </c>
      <c r="D114">
        <v>537</v>
      </c>
      <c r="E114">
        <v>2041</v>
      </c>
      <c r="F114">
        <v>171</v>
      </c>
      <c r="G114">
        <v>2220</v>
      </c>
      <c r="H114">
        <v>2143</v>
      </c>
      <c r="I114">
        <v>2535</v>
      </c>
      <c r="J114">
        <v>8</v>
      </c>
      <c r="K114">
        <v>2</v>
      </c>
    </row>
    <row r="115" spans="1:11" ht="15.75">
      <c r="A115" s="63">
        <v>0.6694444444444444</v>
      </c>
      <c r="B115" t="s">
        <v>149</v>
      </c>
      <c r="C115">
        <v>19</v>
      </c>
      <c r="D115">
        <v>2667</v>
      </c>
      <c r="E115">
        <v>1986</v>
      </c>
      <c r="F115">
        <v>71</v>
      </c>
      <c r="G115">
        <v>2041</v>
      </c>
      <c r="H115">
        <v>171</v>
      </c>
      <c r="I115">
        <v>537</v>
      </c>
      <c r="J115">
        <v>13</v>
      </c>
      <c r="K115">
        <v>8</v>
      </c>
    </row>
    <row r="116" spans="1:11" ht="15.75">
      <c r="A116" s="63">
        <v>0.6972222222222223</v>
      </c>
      <c r="B116" t="s">
        <v>0</v>
      </c>
      <c r="C116">
        <v>20</v>
      </c>
      <c r="D116">
        <v>71</v>
      </c>
      <c r="E116">
        <v>1986</v>
      </c>
      <c r="F116">
        <v>2667</v>
      </c>
      <c r="G116">
        <v>171</v>
      </c>
      <c r="H116">
        <v>537</v>
      </c>
      <c r="I116">
        <v>2041</v>
      </c>
      <c r="J116">
        <v>7</v>
      </c>
      <c r="K116">
        <v>4</v>
      </c>
    </row>
    <row r="117" spans="1:11" ht="15.75">
      <c r="A117" s="63">
        <v>0.688888888888889</v>
      </c>
      <c r="B117" t="s">
        <v>1</v>
      </c>
      <c r="C117">
        <v>21</v>
      </c>
      <c r="D117">
        <v>71</v>
      </c>
      <c r="E117">
        <v>2667</v>
      </c>
      <c r="F117">
        <v>1986</v>
      </c>
      <c r="G117">
        <v>537</v>
      </c>
      <c r="H117">
        <v>171</v>
      </c>
      <c r="I117">
        <v>2041</v>
      </c>
      <c r="J117">
        <v>6</v>
      </c>
      <c r="K117">
        <v>6</v>
      </c>
    </row>
    <row r="118" spans="8:11" ht="15.75">
      <c r="H118" t="s">
        <v>128</v>
      </c>
      <c r="J118">
        <f>SUM(J102:J117)</f>
        <v>141</v>
      </c>
      <c r="K118" s="32">
        <f>SUM(K102:K117)</f>
        <v>59</v>
      </c>
    </row>
    <row r="119" spans="8:11" ht="15.75">
      <c r="H119" t="s">
        <v>129</v>
      </c>
      <c r="K119">
        <f>(J118+K118)/(117-101)/2</f>
        <v>6.25</v>
      </c>
    </row>
  </sheetData>
  <sheetProtection/>
  <mergeCells count="2">
    <mergeCell ref="A1:J1"/>
    <mergeCell ref="A100:K10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55">
      <selection activeCell="K64" sqref="K64"/>
    </sheetView>
  </sheetViews>
  <sheetFormatPr defaultColWidth="8.875" defaultRowHeight="15.75"/>
  <sheetData>
    <row r="1" spans="1:10" ht="15.75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1" ht="31.5">
      <c r="A2" s="3" t="s">
        <v>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11" t="s">
        <v>39</v>
      </c>
    </row>
    <row r="3" spans="1:12" ht="15.75">
      <c r="A3" s="1">
        <v>0.4305555555555556</v>
      </c>
      <c r="B3" s="2">
        <v>1</v>
      </c>
      <c r="C3" s="2">
        <v>2078</v>
      </c>
      <c r="D3" s="2">
        <v>2221</v>
      </c>
      <c r="E3" s="2">
        <v>2817</v>
      </c>
      <c r="F3" s="2">
        <v>3364</v>
      </c>
      <c r="G3" s="2">
        <v>1927</v>
      </c>
      <c r="H3" s="2">
        <v>2815</v>
      </c>
      <c r="I3" s="2">
        <v>1</v>
      </c>
      <c r="J3" s="2">
        <v>0</v>
      </c>
      <c r="K3" s="14"/>
      <c r="L3" t="s">
        <v>41</v>
      </c>
    </row>
    <row r="4" spans="1:12" ht="15.75">
      <c r="A4" s="1">
        <v>0.4368055555555555</v>
      </c>
      <c r="B4" s="2">
        <v>2</v>
      </c>
      <c r="C4" s="2">
        <v>3337</v>
      </c>
      <c r="D4" s="2">
        <v>2080</v>
      </c>
      <c r="E4" s="2">
        <v>1421</v>
      </c>
      <c r="F4" s="2">
        <v>3228</v>
      </c>
      <c r="G4" s="2">
        <v>1920</v>
      </c>
      <c r="H4" s="2">
        <v>2183</v>
      </c>
      <c r="I4" s="2">
        <v>3</v>
      </c>
      <c r="J4" s="2">
        <v>0</v>
      </c>
      <c r="K4" s="14">
        <f aca="true" t="shared" si="0" ref="K4:K62">A4-A3</f>
        <v>0.006249999999999922</v>
      </c>
      <c r="L4" s="14"/>
    </row>
    <row r="5" spans="1:12" ht="15.75">
      <c r="A5" s="1">
        <v>0.44236111111111115</v>
      </c>
      <c r="B5" s="2">
        <v>3</v>
      </c>
      <c r="C5" s="2">
        <v>1339</v>
      </c>
      <c r="D5" s="2">
        <v>2206</v>
      </c>
      <c r="E5" s="2">
        <v>2190</v>
      </c>
      <c r="F5" s="2">
        <v>364</v>
      </c>
      <c r="G5" s="2">
        <v>2973</v>
      </c>
      <c r="H5" s="2">
        <v>2975</v>
      </c>
      <c r="I5" s="2">
        <v>3</v>
      </c>
      <c r="J5" s="2">
        <v>0</v>
      </c>
      <c r="K5" s="14">
        <f t="shared" si="0"/>
        <v>0.005555555555555647</v>
      </c>
      <c r="L5" s="14"/>
    </row>
    <row r="6" spans="1:12" ht="15.75">
      <c r="A6" s="1">
        <v>0.47152777777777777</v>
      </c>
      <c r="B6" s="2">
        <v>4</v>
      </c>
      <c r="C6" s="2">
        <v>1477</v>
      </c>
      <c r="D6" s="2">
        <v>2173</v>
      </c>
      <c r="E6" s="2">
        <v>1348</v>
      </c>
      <c r="F6" s="2">
        <v>3411</v>
      </c>
      <c r="G6" s="2">
        <v>462</v>
      </c>
      <c r="H6" s="2">
        <v>3039</v>
      </c>
      <c r="I6" s="2">
        <v>0</v>
      </c>
      <c r="J6" s="2">
        <v>0</v>
      </c>
      <c r="K6" s="14">
        <f t="shared" si="0"/>
        <v>0.02916666666666662</v>
      </c>
      <c r="L6" s="14" t="s">
        <v>47</v>
      </c>
    </row>
    <row r="7" spans="1:12" ht="15.75">
      <c r="A7" s="1">
        <v>0.4763888888888889</v>
      </c>
      <c r="B7" s="2">
        <v>5</v>
      </c>
      <c r="C7" s="2">
        <v>1304</v>
      </c>
      <c r="D7" s="2">
        <v>2992</v>
      </c>
      <c r="E7" s="2">
        <v>2556</v>
      </c>
      <c r="F7" s="2">
        <v>1398</v>
      </c>
      <c r="G7" s="2">
        <v>1912</v>
      </c>
      <c r="H7" s="2">
        <v>57</v>
      </c>
      <c r="I7" s="2">
        <v>0</v>
      </c>
      <c r="J7" s="2">
        <v>2</v>
      </c>
      <c r="K7" s="14">
        <f t="shared" si="0"/>
        <v>0.004861111111111149</v>
      </c>
      <c r="L7" s="14"/>
    </row>
    <row r="8" spans="1:12" ht="15.75">
      <c r="A8" s="1">
        <v>0.48333333333333334</v>
      </c>
      <c r="B8" s="2">
        <v>6</v>
      </c>
      <c r="C8" s="2">
        <v>2587</v>
      </c>
      <c r="D8" s="2">
        <v>2920</v>
      </c>
      <c r="E8" s="2">
        <v>231</v>
      </c>
      <c r="F8" s="2">
        <v>1818</v>
      </c>
      <c r="G8" s="2">
        <v>2091</v>
      </c>
      <c r="H8" s="2">
        <v>2242</v>
      </c>
      <c r="I8" s="2">
        <v>2</v>
      </c>
      <c r="J8" s="2">
        <v>0</v>
      </c>
      <c r="K8" s="14">
        <f t="shared" si="0"/>
        <v>0.00694444444444442</v>
      </c>
      <c r="L8" s="14"/>
    </row>
    <row r="9" spans="1:12" ht="15.75">
      <c r="A9" s="1">
        <v>0.4909722222222222</v>
      </c>
      <c r="B9" s="2">
        <v>7</v>
      </c>
      <c r="C9" s="2">
        <v>2975</v>
      </c>
      <c r="D9" s="2">
        <v>3411</v>
      </c>
      <c r="E9" s="2">
        <v>2206</v>
      </c>
      <c r="F9" s="2">
        <v>3337</v>
      </c>
      <c r="G9" s="2">
        <v>2817</v>
      </c>
      <c r="H9" s="2">
        <v>1927</v>
      </c>
      <c r="I9" s="2">
        <v>0</v>
      </c>
      <c r="J9" s="2">
        <v>5</v>
      </c>
      <c r="K9" s="14">
        <f t="shared" si="0"/>
        <v>0.007638888888888862</v>
      </c>
      <c r="L9" s="14"/>
    </row>
    <row r="10" spans="1:12" ht="15.75">
      <c r="A10" s="1">
        <v>0.4979166666666666</v>
      </c>
      <c r="B10" s="2">
        <v>8</v>
      </c>
      <c r="C10" s="2">
        <v>3039</v>
      </c>
      <c r="D10" s="2">
        <v>1421</v>
      </c>
      <c r="E10" s="2">
        <v>2815</v>
      </c>
      <c r="F10" s="2">
        <v>1348</v>
      </c>
      <c r="G10" s="2">
        <v>364</v>
      </c>
      <c r="H10" s="2">
        <v>2556</v>
      </c>
      <c r="I10" s="2">
        <v>0</v>
      </c>
      <c r="J10" s="2">
        <v>0</v>
      </c>
      <c r="K10" s="14">
        <f t="shared" si="0"/>
        <v>0.00694444444444442</v>
      </c>
      <c r="L10" s="14"/>
    </row>
    <row r="11" spans="1:12" ht="15.75">
      <c r="A11" s="1">
        <v>0.50625</v>
      </c>
      <c r="B11" s="2">
        <v>9</v>
      </c>
      <c r="C11" s="2">
        <v>1920</v>
      </c>
      <c r="D11" s="2">
        <v>2091</v>
      </c>
      <c r="E11" s="2">
        <v>2190</v>
      </c>
      <c r="F11" s="2">
        <v>57</v>
      </c>
      <c r="G11" s="2">
        <v>1304</v>
      </c>
      <c r="H11" s="2">
        <v>2173</v>
      </c>
      <c r="I11" s="2">
        <v>0</v>
      </c>
      <c r="J11" s="2">
        <v>0</v>
      </c>
      <c r="K11" s="14">
        <f t="shared" si="0"/>
        <v>0.00833333333333336</v>
      </c>
      <c r="L11" s="14"/>
    </row>
    <row r="12" spans="1:12" ht="15.75">
      <c r="A12" s="1">
        <v>0.5118055555555555</v>
      </c>
      <c r="B12" s="2">
        <v>10</v>
      </c>
      <c r="C12" s="2">
        <v>2221</v>
      </c>
      <c r="D12" s="2">
        <v>2587</v>
      </c>
      <c r="E12" s="2">
        <v>2973</v>
      </c>
      <c r="F12" s="2">
        <v>2992</v>
      </c>
      <c r="G12" s="2">
        <v>231</v>
      </c>
      <c r="H12" s="2">
        <v>2078</v>
      </c>
      <c r="I12" s="2">
        <v>3</v>
      </c>
      <c r="J12" s="2">
        <v>3</v>
      </c>
      <c r="K12" s="14">
        <f t="shared" si="0"/>
        <v>0.005555555555555536</v>
      </c>
      <c r="L12" s="14"/>
    </row>
    <row r="13" spans="1:12" ht="15.75">
      <c r="A13" s="1">
        <v>0.517361111111111</v>
      </c>
      <c r="B13" s="2">
        <v>11</v>
      </c>
      <c r="C13" s="2">
        <v>3364</v>
      </c>
      <c r="D13" s="2">
        <v>2920</v>
      </c>
      <c r="E13" s="2">
        <v>1398</v>
      </c>
      <c r="F13" s="2">
        <v>2242</v>
      </c>
      <c r="G13" s="2">
        <v>1477</v>
      </c>
      <c r="H13" s="2">
        <v>3228</v>
      </c>
      <c r="I13" s="2">
        <v>0</v>
      </c>
      <c r="J13" s="2">
        <v>1</v>
      </c>
      <c r="K13" s="14">
        <f t="shared" si="0"/>
        <v>0.005555555555555536</v>
      </c>
      <c r="L13" s="14"/>
    </row>
    <row r="14" spans="1:12" ht="15.75">
      <c r="A14" s="1">
        <v>0.5215277777777778</v>
      </c>
      <c r="B14" s="2">
        <v>12</v>
      </c>
      <c r="C14" s="2">
        <v>2183</v>
      </c>
      <c r="D14" s="2">
        <v>462</v>
      </c>
      <c r="E14" s="2">
        <v>1818</v>
      </c>
      <c r="F14" s="2">
        <v>2080</v>
      </c>
      <c r="G14" s="2">
        <v>1912</v>
      </c>
      <c r="H14" s="2">
        <v>1339</v>
      </c>
      <c r="I14" s="2">
        <v>0</v>
      </c>
      <c r="J14" s="2">
        <v>4</v>
      </c>
      <c r="K14" s="14">
        <f t="shared" si="0"/>
        <v>0.004166666666666763</v>
      </c>
      <c r="L14" s="14"/>
    </row>
    <row r="15" spans="1:12" ht="15.75">
      <c r="A15" s="1">
        <v>0.5256944444444445</v>
      </c>
      <c r="B15" s="2">
        <v>13</v>
      </c>
      <c r="C15" s="2">
        <v>3411</v>
      </c>
      <c r="D15" s="2">
        <v>364</v>
      </c>
      <c r="E15" s="2">
        <v>2815</v>
      </c>
      <c r="F15" s="2">
        <v>2091</v>
      </c>
      <c r="G15" s="2">
        <v>1421</v>
      </c>
      <c r="H15" s="2">
        <v>2587</v>
      </c>
      <c r="I15" s="2">
        <v>2</v>
      </c>
      <c r="J15" s="2">
        <v>8</v>
      </c>
      <c r="K15" s="14">
        <f t="shared" si="0"/>
        <v>0.004166666666666652</v>
      </c>
      <c r="L15" s="14"/>
    </row>
    <row r="16" spans="1:12" ht="15.75">
      <c r="A16" s="1">
        <v>0.53125</v>
      </c>
      <c r="B16" s="2">
        <v>14</v>
      </c>
      <c r="C16" s="2">
        <v>2078</v>
      </c>
      <c r="D16" s="2">
        <v>1304</v>
      </c>
      <c r="E16" s="2">
        <v>2975</v>
      </c>
      <c r="F16" s="2">
        <v>3228</v>
      </c>
      <c r="G16" s="2">
        <v>3039</v>
      </c>
      <c r="H16" s="2">
        <v>3337</v>
      </c>
      <c r="I16" s="2">
        <v>0</v>
      </c>
      <c r="J16" s="2">
        <v>1</v>
      </c>
      <c r="K16" s="14">
        <f t="shared" si="0"/>
        <v>0.005555555555555536</v>
      </c>
      <c r="L16" s="14"/>
    </row>
    <row r="17" spans="1:12" ht="15.75">
      <c r="A17" s="1">
        <v>0.5368055555555555</v>
      </c>
      <c r="B17" s="2">
        <v>15</v>
      </c>
      <c r="C17" s="2">
        <v>2221</v>
      </c>
      <c r="D17" s="2">
        <v>2242</v>
      </c>
      <c r="E17" s="2">
        <v>57</v>
      </c>
      <c r="F17" s="2">
        <v>1477</v>
      </c>
      <c r="G17" s="2">
        <v>2973</v>
      </c>
      <c r="H17" s="2">
        <v>1912</v>
      </c>
      <c r="I17" s="2">
        <v>0</v>
      </c>
      <c r="J17" s="2">
        <v>3</v>
      </c>
      <c r="K17" s="14">
        <f t="shared" si="0"/>
        <v>0.005555555555555536</v>
      </c>
      <c r="L17" s="14"/>
    </row>
    <row r="18" spans="1:12" ht="15.75">
      <c r="A18" s="1">
        <v>0.545138888888889</v>
      </c>
      <c r="B18" s="2">
        <v>16</v>
      </c>
      <c r="C18" s="2">
        <v>1339</v>
      </c>
      <c r="D18" s="2">
        <v>2817</v>
      </c>
      <c r="E18" s="2">
        <v>1920</v>
      </c>
      <c r="F18" s="2">
        <v>2190</v>
      </c>
      <c r="G18" s="2">
        <v>231</v>
      </c>
      <c r="H18" s="2">
        <v>1348</v>
      </c>
      <c r="I18" s="2">
        <v>0</v>
      </c>
      <c r="J18" s="2">
        <v>2</v>
      </c>
      <c r="K18" s="14">
        <f t="shared" si="0"/>
        <v>0.008333333333333415</v>
      </c>
      <c r="L18" s="14"/>
    </row>
    <row r="19" spans="1:12" ht="15.75">
      <c r="A19" s="1">
        <v>0.5506944444444445</v>
      </c>
      <c r="B19" s="2">
        <v>17</v>
      </c>
      <c r="C19" s="2">
        <v>2992</v>
      </c>
      <c r="D19" s="2">
        <v>462</v>
      </c>
      <c r="E19" s="2">
        <v>2080</v>
      </c>
      <c r="F19" s="2">
        <v>2556</v>
      </c>
      <c r="G19" s="2">
        <v>2206</v>
      </c>
      <c r="H19" s="2">
        <v>3364</v>
      </c>
      <c r="I19" s="2">
        <v>0</v>
      </c>
      <c r="J19" s="2">
        <v>0</v>
      </c>
      <c r="K19" s="14">
        <f t="shared" si="0"/>
        <v>0.005555555555555536</v>
      </c>
      <c r="L19" s="14"/>
    </row>
    <row r="20" spans="1:12" ht="15.75">
      <c r="A20" s="1">
        <v>0.5548611111111111</v>
      </c>
      <c r="B20" s="2">
        <v>18</v>
      </c>
      <c r="C20" s="2">
        <v>1818</v>
      </c>
      <c r="D20" s="2">
        <v>1398</v>
      </c>
      <c r="E20" s="2">
        <v>1927</v>
      </c>
      <c r="F20" s="2">
        <v>2183</v>
      </c>
      <c r="G20" s="2">
        <v>2920</v>
      </c>
      <c r="H20" s="2">
        <v>2173</v>
      </c>
      <c r="I20" s="2">
        <v>1</v>
      </c>
      <c r="J20" s="2">
        <v>0</v>
      </c>
      <c r="K20" s="14">
        <f t="shared" si="0"/>
        <v>0.004166666666666652</v>
      </c>
      <c r="L20" s="14"/>
    </row>
    <row r="21" spans="1:12" ht="15.75">
      <c r="A21" s="1">
        <v>0.5604166666666667</v>
      </c>
      <c r="B21" s="2">
        <v>19</v>
      </c>
      <c r="C21" s="2">
        <v>2190</v>
      </c>
      <c r="D21" s="2">
        <v>57</v>
      </c>
      <c r="E21" s="2">
        <v>3228</v>
      </c>
      <c r="F21" s="2">
        <v>364</v>
      </c>
      <c r="G21" s="2">
        <v>2221</v>
      </c>
      <c r="H21" s="2">
        <v>3039</v>
      </c>
      <c r="I21" s="2">
        <v>1</v>
      </c>
      <c r="J21" s="2">
        <v>3</v>
      </c>
      <c r="K21" s="14">
        <f t="shared" si="0"/>
        <v>0.005555555555555536</v>
      </c>
      <c r="L21" s="14"/>
    </row>
    <row r="22" spans="1:12" ht="15.75">
      <c r="A22" s="1">
        <v>0.5666666666666667</v>
      </c>
      <c r="B22" s="2">
        <v>20</v>
      </c>
      <c r="C22" s="2">
        <v>462</v>
      </c>
      <c r="D22" s="2">
        <v>3337</v>
      </c>
      <c r="E22" s="2">
        <v>2587</v>
      </c>
      <c r="F22" s="2">
        <v>2817</v>
      </c>
      <c r="G22" s="2">
        <v>3364</v>
      </c>
      <c r="H22" s="2">
        <v>2992</v>
      </c>
      <c r="I22" s="2">
        <v>0</v>
      </c>
      <c r="J22" s="2">
        <v>4</v>
      </c>
      <c r="K22" s="14">
        <f t="shared" si="0"/>
        <v>0.006249999999999978</v>
      </c>
      <c r="L22" s="14"/>
    </row>
    <row r="23" spans="1:12" ht="15.75">
      <c r="A23" s="1">
        <v>0.5701388888888889</v>
      </c>
      <c r="B23" s="2">
        <v>21</v>
      </c>
      <c r="C23" s="2">
        <v>2973</v>
      </c>
      <c r="D23" s="2">
        <v>1818</v>
      </c>
      <c r="E23" s="2">
        <v>1304</v>
      </c>
      <c r="F23" s="2">
        <v>1421</v>
      </c>
      <c r="G23" s="2">
        <v>2242</v>
      </c>
      <c r="H23" s="2">
        <v>3411</v>
      </c>
      <c r="I23" s="2">
        <v>0</v>
      </c>
      <c r="J23" s="2">
        <v>7</v>
      </c>
      <c r="K23" s="14">
        <f t="shared" si="0"/>
        <v>0.00347222222222221</v>
      </c>
      <c r="L23" s="14"/>
    </row>
    <row r="24" spans="1:12" ht="15.75">
      <c r="A24" s="1">
        <v>0.575</v>
      </c>
      <c r="B24" s="2">
        <v>22</v>
      </c>
      <c r="C24" s="2">
        <v>1477</v>
      </c>
      <c r="D24" s="2">
        <v>2975</v>
      </c>
      <c r="E24" s="2">
        <v>231</v>
      </c>
      <c r="F24" s="2">
        <v>2183</v>
      </c>
      <c r="G24" s="2">
        <v>2091</v>
      </c>
      <c r="H24" s="2">
        <v>2556</v>
      </c>
      <c r="I24" s="2">
        <v>0</v>
      </c>
      <c r="J24" s="2">
        <v>0</v>
      </c>
      <c r="K24" s="14">
        <f t="shared" si="0"/>
        <v>0.004861111111111094</v>
      </c>
      <c r="L24" s="14"/>
    </row>
    <row r="25" spans="1:12" ht="15.75">
      <c r="A25" s="1">
        <v>0.5826388888888888</v>
      </c>
      <c r="B25" s="2">
        <v>23</v>
      </c>
      <c r="C25" s="2">
        <v>2206</v>
      </c>
      <c r="D25" s="2">
        <v>1912</v>
      </c>
      <c r="E25" s="2">
        <v>1927</v>
      </c>
      <c r="F25" s="2">
        <v>1398</v>
      </c>
      <c r="G25" s="2">
        <v>2080</v>
      </c>
      <c r="H25" s="2">
        <v>1348</v>
      </c>
      <c r="I25" s="2">
        <v>6</v>
      </c>
      <c r="J25" s="2">
        <v>1</v>
      </c>
      <c r="K25" s="14">
        <f t="shared" si="0"/>
        <v>0.007638888888888862</v>
      </c>
      <c r="L25" s="14"/>
    </row>
    <row r="26" spans="1:12" ht="15.75">
      <c r="A26" s="1">
        <v>0.5868055555555556</v>
      </c>
      <c r="B26" s="2">
        <v>24</v>
      </c>
      <c r="C26" s="2">
        <v>2920</v>
      </c>
      <c r="D26" s="2">
        <v>1920</v>
      </c>
      <c r="E26" s="2">
        <v>2815</v>
      </c>
      <c r="F26" s="2">
        <v>2173</v>
      </c>
      <c r="G26" s="2">
        <v>2078</v>
      </c>
      <c r="H26" s="2">
        <v>1339</v>
      </c>
      <c r="I26" s="2">
        <v>0</v>
      </c>
      <c r="J26" s="2">
        <v>6</v>
      </c>
      <c r="K26" s="14">
        <f t="shared" si="0"/>
        <v>0.004166666666666763</v>
      </c>
      <c r="L26" s="14"/>
    </row>
    <row r="27" spans="1:12" ht="15.75">
      <c r="A27" s="1">
        <v>0.5909722222222222</v>
      </c>
      <c r="B27" s="2">
        <v>25</v>
      </c>
      <c r="C27" s="2">
        <v>2556</v>
      </c>
      <c r="D27" s="2">
        <v>1421</v>
      </c>
      <c r="E27" s="2">
        <v>2221</v>
      </c>
      <c r="F27" s="2">
        <v>2817</v>
      </c>
      <c r="G27" s="2">
        <v>2975</v>
      </c>
      <c r="H27" s="2">
        <v>2587</v>
      </c>
      <c r="I27" s="2">
        <v>6</v>
      </c>
      <c r="J27" s="2">
        <v>0</v>
      </c>
      <c r="K27" s="14">
        <f t="shared" si="0"/>
        <v>0.004166666666666652</v>
      </c>
      <c r="L27" s="14"/>
    </row>
    <row r="28" spans="1:12" ht="15.75">
      <c r="A28" s="1">
        <v>0.5965277777777778</v>
      </c>
      <c r="B28" s="2">
        <v>26</v>
      </c>
      <c r="C28" s="2">
        <v>2091</v>
      </c>
      <c r="D28" s="2">
        <v>1927</v>
      </c>
      <c r="E28" s="2">
        <v>231</v>
      </c>
      <c r="F28" s="2">
        <v>1398</v>
      </c>
      <c r="G28" s="2">
        <v>462</v>
      </c>
      <c r="H28" s="2">
        <v>2190</v>
      </c>
      <c r="I28" s="2">
        <v>7</v>
      </c>
      <c r="J28" s="2">
        <v>0</v>
      </c>
      <c r="K28" s="14">
        <f t="shared" si="0"/>
        <v>0.005555555555555536</v>
      </c>
      <c r="L28" s="14"/>
    </row>
    <row r="29" spans="1:12" ht="15.75">
      <c r="A29" s="1">
        <v>0.6048611111111112</v>
      </c>
      <c r="B29" s="2">
        <v>27</v>
      </c>
      <c r="C29" s="2">
        <v>3364</v>
      </c>
      <c r="D29" s="2">
        <v>1912</v>
      </c>
      <c r="E29" s="2">
        <v>364</v>
      </c>
      <c r="F29" s="2">
        <v>2973</v>
      </c>
      <c r="G29" s="2">
        <v>2173</v>
      </c>
      <c r="H29" s="2">
        <v>1920</v>
      </c>
      <c r="I29" s="2">
        <v>5</v>
      </c>
      <c r="J29" s="2">
        <v>2</v>
      </c>
      <c r="K29" s="14">
        <f t="shared" si="0"/>
        <v>0.008333333333333415</v>
      </c>
      <c r="L29" s="14"/>
    </row>
    <row r="30" spans="1:12" ht="15.75">
      <c r="A30" s="1">
        <v>0.6145833333333334</v>
      </c>
      <c r="B30" s="2">
        <v>28</v>
      </c>
      <c r="C30" s="2">
        <v>2992</v>
      </c>
      <c r="D30" s="2">
        <v>57</v>
      </c>
      <c r="E30" s="2">
        <v>2815</v>
      </c>
      <c r="F30" s="2">
        <v>3228</v>
      </c>
      <c r="G30" s="2">
        <v>1818</v>
      </c>
      <c r="H30" s="2">
        <v>2920</v>
      </c>
      <c r="I30" s="2">
        <v>3</v>
      </c>
      <c r="J30" s="2">
        <v>0</v>
      </c>
      <c r="K30" s="14">
        <f t="shared" si="0"/>
        <v>0.009722222222222188</v>
      </c>
      <c r="L30" s="14"/>
    </row>
    <row r="31" spans="1:12" ht="15.75">
      <c r="A31" s="1">
        <v>0.6201388888888889</v>
      </c>
      <c r="B31" s="2">
        <v>29</v>
      </c>
      <c r="C31" s="2">
        <v>3039</v>
      </c>
      <c r="D31" s="2">
        <v>1339</v>
      </c>
      <c r="E31" s="2">
        <v>2242</v>
      </c>
      <c r="F31" s="2">
        <v>3411</v>
      </c>
      <c r="G31" s="2">
        <v>1348</v>
      </c>
      <c r="H31" s="2">
        <v>2183</v>
      </c>
      <c r="I31" s="2">
        <v>6</v>
      </c>
      <c r="J31" s="2">
        <v>1</v>
      </c>
      <c r="K31" s="14">
        <f t="shared" si="0"/>
        <v>0.005555555555555536</v>
      </c>
      <c r="L31" s="14"/>
    </row>
    <row r="32" spans="1:12" ht="15.75">
      <c r="A32" s="1">
        <v>0.6270833333333333</v>
      </c>
      <c r="B32" s="2">
        <v>30</v>
      </c>
      <c r="C32" s="2">
        <v>2078</v>
      </c>
      <c r="D32" s="2">
        <v>3337</v>
      </c>
      <c r="E32" s="2">
        <v>1477</v>
      </c>
      <c r="F32" s="2">
        <v>2080</v>
      </c>
      <c r="G32" s="2">
        <v>2206</v>
      </c>
      <c r="H32" s="2">
        <v>1304</v>
      </c>
      <c r="I32" s="2">
        <v>5</v>
      </c>
      <c r="J32" s="2">
        <v>2</v>
      </c>
      <c r="K32" s="14">
        <f t="shared" si="0"/>
        <v>0.00694444444444442</v>
      </c>
      <c r="L32" s="14"/>
    </row>
    <row r="33" spans="1:12" ht="15.75">
      <c r="A33" s="1">
        <v>0.6333333333333333</v>
      </c>
      <c r="B33" s="2">
        <v>31</v>
      </c>
      <c r="C33" s="2">
        <v>231</v>
      </c>
      <c r="D33" s="2">
        <v>1421</v>
      </c>
      <c r="E33" s="2">
        <v>364</v>
      </c>
      <c r="F33" s="2">
        <v>2920</v>
      </c>
      <c r="G33" s="2">
        <v>1927</v>
      </c>
      <c r="H33" s="2">
        <v>2992</v>
      </c>
      <c r="I33" s="2">
        <v>3</v>
      </c>
      <c r="J33" s="2">
        <v>9</v>
      </c>
      <c r="K33" s="14">
        <f t="shared" si="0"/>
        <v>0.006249999999999978</v>
      </c>
      <c r="L33" s="14"/>
    </row>
    <row r="34" spans="1:12" ht="15.75">
      <c r="A34" s="1">
        <v>0.6381944444444444</v>
      </c>
      <c r="B34" s="2">
        <v>32</v>
      </c>
      <c r="C34" s="2">
        <v>3364</v>
      </c>
      <c r="D34" s="2">
        <v>2173</v>
      </c>
      <c r="E34" s="2">
        <v>1818</v>
      </c>
      <c r="F34" s="2">
        <v>2556</v>
      </c>
      <c r="G34" s="2">
        <v>3039</v>
      </c>
      <c r="H34" s="2">
        <v>2975</v>
      </c>
      <c r="I34" s="2">
        <v>0</v>
      </c>
      <c r="J34" s="2">
        <v>1</v>
      </c>
      <c r="K34" s="14">
        <f t="shared" si="0"/>
        <v>0.004861111111111094</v>
      </c>
      <c r="L34" s="14"/>
    </row>
    <row r="35" spans="1:12" ht="15.75">
      <c r="A35" s="1">
        <v>0.6430555555555556</v>
      </c>
      <c r="B35" s="2">
        <v>33</v>
      </c>
      <c r="C35" s="2">
        <v>2091</v>
      </c>
      <c r="D35" s="2">
        <v>1912</v>
      </c>
      <c r="E35" s="2">
        <v>3337</v>
      </c>
      <c r="F35" s="2">
        <v>2190</v>
      </c>
      <c r="G35" s="2">
        <v>2080</v>
      </c>
      <c r="H35" s="2">
        <v>2242</v>
      </c>
      <c r="I35" s="2">
        <v>3</v>
      </c>
      <c r="J35" s="2">
        <v>3</v>
      </c>
      <c r="K35" s="14">
        <f t="shared" si="0"/>
        <v>0.004861111111111205</v>
      </c>
      <c r="L35" s="14"/>
    </row>
    <row r="36" spans="1:12" ht="15.75">
      <c r="A36" s="1">
        <v>0.6486111111111111</v>
      </c>
      <c r="B36" s="2">
        <v>34</v>
      </c>
      <c r="C36" s="2">
        <v>1348</v>
      </c>
      <c r="D36" s="2">
        <v>1339</v>
      </c>
      <c r="E36" s="2">
        <v>57</v>
      </c>
      <c r="F36" s="2">
        <v>2587</v>
      </c>
      <c r="G36" s="2">
        <v>2078</v>
      </c>
      <c r="H36" s="2">
        <v>1398</v>
      </c>
      <c r="I36" s="2">
        <v>2</v>
      </c>
      <c r="J36" s="2">
        <v>4</v>
      </c>
      <c r="K36" s="14">
        <f t="shared" si="0"/>
        <v>0.005555555555555536</v>
      </c>
      <c r="L36" s="14"/>
    </row>
    <row r="37" spans="1:12" ht="15.75">
      <c r="A37" s="1">
        <v>0.6548611111111111</v>
      </c>
      <c r="B37" s="2">
        <v>35</v>
      </c>
      <c r="C37" s="2">
        <v>462</v>
      </c>
      <c r="D37" s="2">
        <v>2206</v>
      </c>
      <c r="E37" s="2">
        <v>3228</v>
      </c>
      <c r="F37" s="2">
        <v>3411</v>
      </c>
      <c r="G37" s="2">
        <v>2221</v>
      </c>
      <c r="H37" s="2">
        <v>1920</v>
      </c>
      <c r="I37" s="2">
        <v>0</v>
      </c>
      <c r="J37" s="2">
        <v>2</v>
      </c>
      <c r="K37" s="14">
        <f t="shared" si="0"/>
        <v>0.006249999999999978</v>
      </c>
      <c r="L37" s="14"/>
    </row>
    <row r="38" spans="1:12" ht="15.75">
      <c r="A38" s="1">
        <v>0.6590277777777778</v>
      </c>
      <c r="B38" s="2">
        <v>36</v>
      </c>
      <c r="C38" s="2">
        <v>1477</v>
      </c>
      <c r="D38" s="2">
        <v>2183</v>
      </c>
      <c r="E38" s="2">
        <v>1304</v>
      </c>
      <c r="F38" s="2">
        <v>2817</v>
      </c>
      <c r="G38" s="2">
        <v>2815</v>
      </c>
      <c r="H38" s="2">
        <v>2973</v>
      </c>
      <c r="I38" s="2">
        <v>1</v>
      </c>
      <c r="J38" s="2">
        <v>0</v>
      </c>
      <c r="K38" s="14">
        <f t="shared" si="0"/>
        <v>0.004166666666666652</v>
      </c>
      <c r="L38" s="14"/>
    </row>
    <row r="39" spans="1:12" ht="15.75">
      <c r="A39" s="1">
        <v>0.6638888888888889</v>
      </c>
      <c r="B39" s="2">
        <v>37</v>
      </c>
      <c r="C39" s="2">
        <v>2556</v>
      </c>
      <c r="D39" s="2">
        <v>2080</v>
      </c>
      <c r="E39" s="2">
        <v>2078</v>
      </c>
      <c r="F39" s="2">
        <v>2920</v>
      </c>
      <c r="G39" s="2">
        <v>2190</v>
      </c>
      <c r="H39" s="2">
        <v>364</v>
      </c>
      <c r="I39" s="2">
        <v>5</v>
      </c>
      <c r="J39" s="2">
        <v>1</v>
      </c>
      <c r="K39" s="14">
        <f t="shared" si="0"/>
        <v>0.004861111111111094</v>
      </c>
      <c r="L39" s="14"/>
    </row>
    <row r="40" spans="1:12" ht="15.75">
      <c r="A40" s="1">
        <v>0.6701388888888888</v>
      </c>
      <c r="B40" s="2">
        <v>38</v>
      </c>
      <c r="C40" s="2">
        <v>1421</v>
      </c>
      <c r="D40" s="2">
        <v>1927</v>
      </c>
      <c r="E40" s="2">
        <v>57</v>
      </c>
      <c r="F40" s="2">
        <v>462</v>
      </c>
      <c r="G40" s="2">
        <v>1339</v>
      </c>
      <c r="H40" s="2">
        <v>231</v>
      </c>
      <c r="I40" s="2">
        <v>2</v>
      </c>
      <c r="J40" s="2">
        <v>2</v>
      </c>
      <c r="K40" s="14">
        <f t="shared" si="0"/>
        <v>0.006249999999999978</v>
      </c>
      <c r="L40" s="14"/>
    </row>
    <row r="41" spans="1:12" ht="15.75">
      <c r="A41" s="1">
        <v>0.6784722222222223</v>
      </c>
      <c r="B41" s="2">
        <v>39</v>
      </c>
      <c r="C41" s="2">
        <v>1912</v>
      </c>
      <c r="D41" s="2">
        <v>2817</v>
      </c>
      <c r="E41" s="2">
        <v>2183</v>
      </c>
      <c r="F41" s="2">
        <v>3411</v>
      </c>
      <c r="G41" s="2">
        <v>2091</v>
      </c>
      <c r="H41" s="2">
        <v>3228</v>
      </c>
      <c r="I41" s="2">
        <v>3</v>
      </c>
      <c r="J41" s="2">
        <v>3</v>
      </c>
      <c r="K41" s="14">
        <f t="shared" si="0"/>
        <v>0.008333333333333415</v>
      </c>
      <c r="L41" s="14"/>
    </row>
    <row r="42" spans="1:12" ht="15.75">
      <c r="A42" s="1">
        <v>0.6826388888888889</v>
      </c>
      <c r="B42" s="2">
        <v>40</v>
      </c>
      <c r="C42" s="2">
        <v>2975</v>
      </c>
      <c r="D42" s="2">
        <v>2242</v>
      </c>
      <c r="E42" s="2">
        <v>2173</v>
      </c>
      <c r="F42" s="2">
        <v>2206</v>
      </c>
      <c r="G42" s="2">
        <v>2221</v>
      </c>
      <c r="H42" s="2">
        <v>2992</v>
      </c>
      <c r="I42" s="2">
        <v>0</v>
      </c>
      <c r="J42" s="2">
        <v>3</v>
      </c>
      <c r="K42" s="14">
        <f t="shared" si="0"/>
        <v>0.004166666666666652</v>
      </c>
      <c r="L42" s="14"/>
    </row>
    <row r="43" spans="1:12" ht="15.75">
      <c r="A43" s="1">
        <v>0.6875</v>
      </c>
      <c r="B43" s="2">
        <v>41</v>
      </c>
      <c r="C43" s="2">
        <v>2973</v>
      </c>
      <c r="D43" s="2">
        <v>3364</v>
      </c>
      <c r="E43" s="2">
        <v>3039</v>
      </c>
      <c r="F43" s="2">
        <v>1398</v>
      </c>
      <c r="G43" s="2">
        <v>2815</v>
      </c>
      <c r="H43" s="2">
        <v>3337</v>
      </c>
      <c r="I43" s="2">
        <v>0</v>
      </c>
      <c r="J43" s="2">
        <v>0</v>
      </c>
      <c r="K43" s="14">
        <f t="shared" si="0"/>
        <v>0.004861111111111094</v>
      </c>
      <c r="L43" s="14"/>
    </row>
    <row r="44" spans="1:12" ht="15.75">
      <c r="A44" s="1">
        <v>0.6965277777777777</v>
      </c>
      <c r="B44" s="2">
        <v>42</v>
      </c>
      <c r="C44" s="2">
        <v>1920</v>
      </c>
      <c r="D44" s="2">
        <v>1304</v>
      </c>
      <c r="E44" s="2">
        <v>1348</v>
      </c>
      <c r="F44" s="2">
        <v>1477</v>
      </c>
      <c r="G44" s="2">
        <v>1818</v>
      </c>
      <c r="H44" s="2">
        <v>2587</v>
      </c>
      <c r="I44" s="2">
        <v>0</v>
      </c>
      <c r="J44" s="2">
        <v>0</v>
      </c>
      <c r="K44" s="14">
        <f t="shared" si="0"/>
        <v>0.009027777777777746</v>
      </c>
      <c r="L44" s="14"/>
    </row>
    <row r="45" spans="1:12" ht="15.75">
      <c r="A45" s="1">
        <v>0.7013888888888888</v>
      </c>
      <c r="B45" s="2">
        <v>43</v>
      </c>
      <c r="C45" s="2">
        <v>2190</v>
      </c>
      <c r="D45" s="2">
        <v>2556</v>
      </c>
      <c r="E45" s="2">
        <v>3411</v>
      </c>
      <c r="F45" s="2">
        <v>2920</v>
      </c>
      <c r="G45" s="2">
        <v>1912</v>
      </c>
      <c r="H45" s="2">
        <v>2221</v>
      </c>
      <c r="I45" s="2">
        <v>4</v>
      </c>
      <c r="J45" s="2">
        <v>5</v>
      </c>
      <c r="K45" s="14">
        <f t="shared" si="0"/>
        <v>0.004861111111111094</v>
      </c>
      <c r="L45" s="14"/>
    </row>
    <row r="46" spans="1:12" ht="15.75">
      <c r="A46" s="1">
        <v>0.4395833333333334</v>
      </c>
      <c r="B46" s="2">
        <v>44</v>
      </c>
      <c r="C46" s="2">
        <v>2091</v>
      </c>
      <c r="D46" s="2">
        <v>57</v>
      </c>
      <c r="E46" s="2">
        <v>2206</v>
      </c>
      <c r="F46" s="2">
        <v>1339</v>
      </c>
      <c r="G46" s="2">
        <v>1421</v>
      </c>
      <c r="H46" s="2">
        <v>3364</v>
      </c>
      <c r="I46" s="2">
        <v>2</v>
      </c>
      <c r="J46" s="2">
        <v>3</v>
      </c>
      <c r="K46" s="14"/>
      <c r="L46" s="14" t="s">
        <v>40</v>
      </c>
    </row>
    <row r="47" spans="1:12" ht="15.75">
      <c r="A47" s="1">
        <v>0.4458333333333333</v>
      </c>
      <c r="B47" s="2">
        <v>45</v>
      </c>
      <c r="C47" s="2">
        <v>1818</v>
      </c>
      <c r="D47" s="2">
        <v>2815</v>
      </c>
      <c r="E47" s="2">
        <v>2975</v>
      </c>
      <c r="F47" s="2">
        <v>462</v>
      </c>
      <c r="G47" s="2">
        <v>364</v>
      </c>
      <c r="H47" s="2">
        <v>2078</v>
      </c>
      <c r="I47" s="2">
        <v>0</v>
      </c>
      <c r="J47" s="2">
        <v>5</v>
      </c>
      <c r="K47" s="14">
        <f t="shared" si="0"/>
        <v>0.006249999999999922</v>
      </c>
      <c r="L47" s="14"/>
    </row>
    <row r="48" spans="1:12" ht="15.75">
      <c r="A48" s="1">
        <v>0.45208333333333334</v>
      </c>
      <c r="B48" s="2">
        <v>46</v>
      </c>
      <c r="C48" s="2">
        <v>2183</v>
      </c>
      <c r="D48" s="2">
        <v>1927</v>
      </c>
      <c r="E48" s="2">
        <v>2080</v>
      </c>
      <c r="F48" s="2">
        <v>1304</v>
      </c>
      <c r="G48" s="2">
        <v>3039</v>
      </c>
      <c r="H48" s="2">
        <v>2587</v>
      </c>
      <c r="I48" s="2">
        <v>1</v>
      </c>
      <c r="J48" s="2">
        <v>0</v>
      </c>
      <c r="K48" s="14">
        <f t="shared" si="0"/>
        <v>0.006250000000000033</v>
      </c>
      <c r="L48" s="14"/>
    </row>
    <row r="49" spans="1:12" ht="15.75">
      <c r="A49" s="1">
        <v>0.4611111111111111</v>
      </c>
      <c r="B49" s="2">
        <v>47</v>
      </c>
      <c r="C49" s="2">
        <v>2817</v>
      </c>
      <c r="D49" s="2">
        <v>2173</v>
      </c>
      <c r="E49" s="2">
        <v>3228</v>
      </c>
      <c r="F49" s="2">
        <v>2973</v>
      </c>
      <c r="G49" s="2">
        <v>1348</v>
      </c>
      <c r="H49" s="2">
        <v>2242</v>
      </c>
      <c r="I49" s="2">
        <v>0</v>
      </c>
      <c r="J49" s="2">
        <v>0</v>
      </c>
      <c r="K49" s="14">
        <f t="shared" si="0"/>
        <v>0.009027777777777746</v>
      </c>
      <c r="L49" s="14"/>
    </row>
    <row r="50" spans="1:12" ht="15.75">
      <c r="A50" s="1">
        <v>0.46875</v>
      </c>
      <c r="B50" s="2">
        <v>48</v>
      </c>
      <c r="C50" s="2">
        <v>2992</v>
      </c>
      <c r="D50" s="2">
        <v>1477</v>
      </c>
      <c r="E50" s="2">
        <v>1398</v>
      </c>
      <c r="F50" s="2">
        <v>231</v>
      </c>
      <c r="G50" s="2">
        <v>1920</v>
      </c>
      <c r="H50" s="2">
        <v>3337</v>
      </c>
      <c r="I50" s="2">
        <v>3</v>
      </c>
      <c r="J50" s="2">
        <v>2</v>
      </c>
      <c r="K50" s="14">
        <f t="shared" si="0"/>
        <v>0.007638888888888917</v>
      </c>
      <c r="L50" s="14"/>
    </row>
    <row r="51" spans="1:12" ht="15.75">
      <c r="A51" s="1">
        <v>0.47222222222222227</v>
      </c>
      <c r="B51" s="2">
        <v>49</v>
      </c>
      <c r="C51" s="2">
        <v>3364</v>
      </c>
      <c r="D51" s="2">
        <v>2190</v>
      </c>
      <c r="E51" s="2">
        <v>2183</v>
      </c>
      <c r="F51" s="2">
        <v>2078</v>
      </c>
      <c r="G51" s="2">
        <v>1818</v>
      </c>
      <c r="H51" s="2">
        <v>2206</v>
      </c>
      <c r="I51" s="2">
        <v>2</v>
      </c>
      <c r="J51" s="2">
        <v>6</v>
      </c>
      <c r="K51" s="14">
        <f t="shared" si="0"/>
        <v>0.0034722222222222654</v>
      </c>
      <c r="L51" s="14"/>
    </row>
    <row r="52" spans="1:12" ht="15.75">
      <c r="A52" s="1">
        <v>0.4777777777777778</v>
      </c>
      <c r="B52" s="2">
        <v>50</v>
      </c>
      <c r="C52" s="2">
        <v>2973</v>
      </c>
      <c r="D52" s="2">
        <v>3228</v>
      </c>
      <c r="E52" s="2">
        <v>2556</v>
      </c>
      <c r="F52" s="2">
        <v>2587</v>
      </c>
      <c r="G52" s="2">
        <v>1339</v>
      </c>
      <c r="H52" s="2">
        <v>1927</v>
      </c>
      <c r="I52" s="2">
        <v>4</v>
      </c>
      <c r="J52" s="2">
        <v>5</v>
      </c>
      <c r="K52" s="14">
        <f t="shared" si="0"/>
        <v>0.005555555555555536</v>
      </c>
      <c r="L52" s="14"/>
    </row>
    <row r="53" spans="1:12" ht="15.75">
      <c r="A53" s="1">
        <v>0.4826388888888889</v>
      </c>
      <c r="B53" s="2">
        <v>51</v>
      </c>
      <c r="C53" s="2">
        <v>1348</v>
      </c>
      <c r="D53" s="2">
        <v>2992</v>
      </c>
      <c r="E53" s="2">
        <v>3337</v>
      </c>
      <c r="F53" s="2">
        <v>2815</v>
      </c>
      <c r="G53" s="2">
        <v>2091</v>
      </c>
      <c r="H53" s="2">
        <v>2221</v>
      </c>
      <c r="I53" s="2">
        <v>3</v>
      </c>
      <c r="J53" s="2">
        <v>3</v>
      </c>
      <c r="K53" s="14">
        <f t="shared" si="0"/>
        <v>0.004861111111111094</v>
      </c>
      <c r="L53" s="14"/>
    </row>
    <row r="54" spans="1:12" ht="15.75">
      <c r="A54" s="1">
        <v>0.4888888888888889</v>
      </c>
      <c r="B54" s="2">
        <v>52</v>
      </c>
      <c r="C54" s="2">
        <v>3039</v>
      </c>
      <c r="D54" s="2">
        <v>231</v>
      </c>
      <c r="E54" s="2">
        <v>2173</v>
      </c>
      <c r="F54" s="2">
        <v>1912</v>
      </c>
      <c r="G54" s="2">
        <v>1421</v>
      </c>
      <c r="H54" s="2">
        <v>1304</v>
      </c>
      <c r="I54" s="2">
        <v>3</v>
      </c>
      <c r="J54" s="2">
        <v>5</v>
      </c>
      <c r="K54" s="14">
        <f t="shared" si="0"/>
        <v>0.006249999999999978</v>
      </c>
      <c r="L54" s="14"/>
    </row>
    <row r="55" spans="1:12" ht="15.75">
      <c r="A55" s="1">
        <v>0.49375</v>
      </c>
      <c r="B55" s="2">
        <v>53</v>
      </c>
      <c r="C55" s="2">
        <v>364</v>
      </c>
      <c r="D55" s="2">
        <v>1398</v>
      </c>
      <c r="E55" s="2">
        <v>2242</v>
      </c>
      <c r="F55" s="2">
        <v>2817</v>
      </c>
      <c r="G55" s="2">
        <v>462</v>
      </c>
      <c r="H55" s="2">
        <v>1477</v>
      </c>
      <c r="I55" s="2">
        <v>1</v>
      </c>
      <c r="J55" s="2">
        <v>3</v>
      </c>
      <c r="K55" s="14">
        <f t="shared" si="0"/>
        <v>0.004861111111111149</v>
      </c>
      <c r="L55" s="14"/>
    </row>
    <row r="56" spans="1:12" ht="15.75">
      <c r="A56" s="1">
        <v>0.5006944444444444</v>
      </c>
      <c r="B56" s="2">
        <v>54</v>
      </c>
      <c r="C56" s="2">
        <v>2080</v>
      </c>
      <c r="D56" s="2">
        <v>2975</v>
      </c>
      <c r="E56" s="2">
        <v>1920</v>
      </c>
      <c r="F56" s="2">
        <v>57</v>
      </c>
      <c r="G56" s="2">
        <v>2920</v>
      </c>
      <c r="H56" s="2">
        <v>3411</v>
      </c>
      <c r="I56" s="2">
        <v>3</v>
      </c>
      <c r="J56" s="2">
        <v>5</v>
      </c>
      <c r="K56" s="14">
        <f t="shared" si="0"/>
        <v>0.00694444444444442</v>
      </c>
      <c r="L56" s="14"/>
    </row>
    <row r="57" spans="1:12" ht="15.75">
      <c r="A57" s="1">
        <v>0.50625</v>
      </c>
      <c r="B57" s="2">
        <v>55</v>
      </c>
      <c r="C57" s="2">
        <v>3039</v>
      </c>
      <c r="D57" s="2">
        <v>2992</v>
      </c>
      <c r="E57" s="2">
        <v>2091</v>
      </c>
      <c r="F57" s="2">
        <v>1339</v>
      </c>
      <c r="G57" s="2">
        <v>2183</v>
      </c>
      <c r="H57" s="2">
        <v>2973</v>
      </c>
      <c r="I57" s="2">
        <v>6</v>
      </c>
      <c r="J57" s="2">
        <v>3</v>
      </c>
      <c r="K57" s="14">
        <f t="shared" si="0"/>
        <v>0.005555555555555536</v>
      </c>
      <c r="L57" s="14"/>
    </row>
    <row r="58" spans="1:12" ht="15.75">
      <c r="A58" s="1">
        <v>0.5104166666666666</v>
      </c>
      <c r="B58" s="2">
        <v>56</v>
      </c>
      <c r="C58" s="2">
        <v>3228</v>
      </c>
      <c r="D58" s="2">
        <v>1421</v>
      </c>
      <c r="E58" s="2">
        <v>2078</v>
      </c>
      <c r="F58" s="2">
        <v>2242</v>
      </c>
      <c r="G58" s="2">
        <v>2556</v>
      </c>
      <c r="H58" s="2">
        <v>1927</v>
      </c>
      <c r="I58" s="2">
        <v>5</v>
      </c>
      <c r="J58" s="2">
        <v>2</v>
      </c>
      <c r="K58" s="14">
        <f t="shared" si="0"/>
        <v>0.004166666666666652</v>
      </c>
      <c r="L58" s="14"/>
    </row>
    <row r="59" spans="1:12" ht="15.75">
      <c r="A59" s="1">
        <v>0.5166666666666667</v>
      </c>
      <c r="B59" s="2">
        <v>57</v>
      </c>
      <c r="C59" s="2">
        <v>2173</v>
      </c>
      <c r="D59" s="2">
        <v>3411</v>
      </c>
      <c r="E59" s="2">
        <v>2080</v>
      </c>
      <c r="F59" s="2">
        <v>2817</v>
      </c>
      <c r="G59" s="2">
        <v>57</v>
      </c>
      <c r="H59" s="2">
        <v>231</v>
      </c>
      <c r="I59" s="2">
        <v>5</v>
      </c>
      <c r="J59" s="2">
        <v>4</v>
      </c>
      <c r="K59" s="14">
        <f t="shared" si="0"/>
        <v>0.006250000000000089</v>
      </c>
      <c r="L59" s="14"/>
    </row>
    <row r="60" spans="1:12" ht="15.75">
      <c r="A60" s="1">
        <v>0.5201388888888888</v>
      </c>
      <c r="B60" s="2">
        <v>58</v>
      </c>
      <c r="C60" s="2">
        <v>1348</v>
      </c>
      <c r="D60" s="2">
        <v>2920</v>
      </c>
      <c r="E60" s="2">
        <v>462</v>
      </c>
      <c r="F60" s="2">
        <v>3337</v>
      </c>
      <c r="G60" s="2">
        <v>1304</v>
      </c>
      <c r="H60" s="2">
        <v>3364</v>
      </c>
      <c r="I60" s="2">
        <v>0</v>
      </c>
      <c r="J60" s="2">
        <v>0</v>
      </c>
      <c r="K60" s="14">
        <f t="shared" si="0"/>
        <v>0.003472222222222099</v>
      </c>
      <c r="L60" s="14"/>
    </row>
    <row r="61" spans="1:12" ht="15.75">
      <c r="A61" s="1">
        <v>0.5277777777777778</v>
      </c>
      <c r="B61" s="2">
        <v>59</v>
      </c>
      <c r="C61" s="2">
        <v>364</v>
      </c>
      <c r="D61" s="2">
        <v>1920</v>
      </c>
      <c r="E61" s="2">
        <v>1818</v>
      </c>
      <c r="F61" s="2">
        <v>1398</v>
      </c>
      <c r="G61" s="2">
        <v>2975</v>
      </c>
      <c r="H61" s="2">
        <v>2221</v>
      </c>
      <c r="I61" s="2">
        <v>0</v>
      </c>
      <c r="J61" s="2">
        <v>0</v>
      </c>
      <c r="K61" s="14">
        <f t="shared" si="0"/>
        <v>0.007638888888888973</v>
      </c>
      <c r="L61" s="14"/>
    </row>
    <row r="62" spans="1:12" ht="15.75">
      <c r="A62" s="1">
        <v>0.5333333333333333</v>
      </c>
      <c r="B62" s="2">
        <v>60</v>
      </c>
      <c r="C62" s="2">
        <v>2190</v>
      </c>
      <c r="D62" s="2">
        <v>1912</v>
      </c>
      <c r="E62" s="2">
        <v>2587</v>
      </c>
      <c r="F62" s="2">
        <v>1477</v>
      </c>
      <c r="G62" s="2">
        <v>2815</v>
      </c>
      <c r="H62" s="2">
        <v>2206</v>
      </c>
      <c r="I62" s="2">
        <v>4</v>
      </c>
      <c r="J62" s="2">
        <v>1</v>
      </c>
      <c r="K62" s="14">
        <f t="shared" si="0"/>
        <v>0.005555555555555536</v>
      </c>
      <c r="L62" s="14"/>
    </row>
    <row r="63" spans="1:12" ht="15.75">
      <c r="A63" s="1"/>
      <c r="B63" s="2"/>
      <c r="C63" s="2"/>
      <c r="D63" s="2"/>
      <c r="E63" s="2"/>
      <c r="F63" s="2"/>
      <c r="G63" t="s">
        <v>128</v>
      </c>
      <c r="I63">
        <f>SUM(I3:I62)</f>
        <v>119</v>
      </c>
      <c r="J63">
        <f>SUM(J3:J62)</f>
        <v>135</v>
      </c>
      <c r="K63" s="14"/>
      <c r="L63" s="14">
        <f>(SUM(K3:K62))/(B62-2)</f>
        <v>0.006285919540229883</v>
      </c>
    </row>
    <row r="64" spans="1:11" ht="15.75">
      <c r="A64" s="5"/>
      <c r="G64" t="s">
        <v>129</v>
      </c>
      <c r="J64">
        <f>(I63+J63)/(62-2)/2</f>
        <v>2.1166666666666667</v>
      </c>
      <c r="K64" s="14"/>
    </row>
    <row r="65" spans="1:11" ht="15.75" customHeight="1">
      <c r="A65" s="117" t="s">
        <v>3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</row>
    <row r="66" spans="1:11" ht="31.5">
      <c r="A66" s="3" t="s">
        <v>4</v>
      </c>
      <c r="B66" s="3" t="s">
        <v>5</v>
      </c>
      <c r="C66" s="3" t="s">
        <v>6</v>
      </c>
      <c r="D66" s="3" t="s">
        <v>7</v>
      </c>
      <c r="E66" s="3" t="s">
        <v>8</v>
      </c>
      <c r="F66" s="3" t="s">
        <v>9</v>
      </c>
      <c r="G66" s="3" t="s">
        <v>10</v>
      </c>
      <c r="H66" s="3" t="s">
        <v>11</v>
      </c>
      <c r="I66" s="3" t="s">
        <v>12</v>
      </c>
      <c r="J66" s="3" t="s">
        <v>13</v>
      </c>
      <c r="K66" s="3" t="s">
        <v>14</v>
      </c>
    </row>
    <row r="67" spans="1:11" ht="15.75">
      <c r="A67" s="1">
        <v>0.6083333333333333</v>
      </c>
      <c r="B67" s="4" t="s">
        <v>16</v>
      </c>
      <c r="C67" s="2">
        <v>2</v>
      </c>
      <c r="D67" s="2">
        <v>364</v>
      </c>
      <c r="E67" s="2">
        <v>1477</v>
      </c>
      <c r="F67" s="2">
        <v>2078</v>
      </c>
      <c r="G67" s="2">
        <v>2091</v>
      </c>
      <c r="H67" s="2">
        <v>2190</v>
      </c>
      <c r="I67" s="2">
        <v>1339</v>
      </c>
      <c r="J67" s="2">
        <v>1</v>
      </c>
      <c r="K67" s="2">
        <v>0</v>
      </c>
    </row>
    <row r="68" spans="1:11" ht="15.75">
      <c r="A68" s="1">
        <v>0.6131944444444445</v>
      </c>
      <c r="B68" s="4" t="s">
        <v>17</v>
      </c>
      <c r="C68" s="2">
        <v>3</v>
      </c>
      <c r="D68" s="2">
        <v>3364</v>
      </c>
      <c r="E68" s="2">
        <v>2992</v>
      </c>
      <c r="F68" s="2">
        <v>1421</v>
      </c>
      <c r="G68" s="2">
        <v>2242</v>
      </c>
      <c r="H68" s="2">
        <v>2973</v>
      </c>
      <c r="I68" s="2">
        <v>2920</v>
      </c>
      <c r="J68" s="2">
        <v>5</v>
      </c>
      <c r="K68" s="2">
        <v>3</v>
      </c>
    </row>
    <row r="69" spans="1:11" ht="15.75">
      <c r="A69" s="1">
        <v>0.6166666666666667</v>
      </c>
      <c r="B69" s="4" t="s">
        <v>18</v>
      </c>
      <c r="C69" s="2">
        <v>4</v>
      </c>
      <c r="D69" s="2">
        <v>2587</v>
      </c>
      <c r="E69" s="2">
        <v>3228</v>
      </c>
      <c r="F69" s="2">
        <v>1927</v>
      </c>
      <c r="G69" s="2">
        <v>3039</v>
      </c>
      <c r="H69" s="2">
        <v>57</v>
      </c>
      <c r="I69" s="2">
        <v>3411</v>
      </c>
      <c r="J69" s="2">
        <v>4</v>
      </c>
      <c r="K69" s="2">
        <v>2</v>
      </c>
    </row>
    <row r="70" spans="1:11" ht="15.75">
      <c r="A70" s="1">
        <v>0.6222222222222222</v>
      </c>
      <c r="B70" s="4" t="s">
        <v>19</v>
      </c>
      <c r="C70" s="2">
        <v>5</v>
      </c>
      <c r="D70" s="2">
        <v>231</v>
      </c>
      <c r="E70" s="2">
        <v>2556</v>
      </c>
      <c r="F70" s="2">
        <v>1912</v>
      </c>
      <c r="G70" s="2">
        <v>2221</v>
      </c>
      <c r="H70" s="2">
        <v>2080</v>
      </c>
      <c r="I70" s="2">
        <v>1920</v>
      </c>
      <c r="J70" s="2">
        <v>2</v>
      </c>
      <c r="K70" s="2">
        <v>3</v>
      </c>
    </row>
    <row r="71" spans="1:11" ht="15.75">
      <c r="A71" s="1">
        <v>0.6270833333333333</v>
      </c>
      <c r="B71" s="4" t="s">
        <v>20</v>
      </c>
      <c r="C71" s="2">
        <v>6</v>
      </c>
      <c r="D71" s="2">
        <v>364</v>
      </c>
      <c r="E71" s="2">
        <v>2078</v>
      </c>
      <c r="F71" s="2">
        <v>1477</v>
      </c>
      <c r="G71" s="2">
        <v>1339</v>
      </c>
      <c r="H71" s="2">
        <v>2091</v>
      </c>
      <c r="I71" s="2">
        <v>2190</v>
      </c>
      <c r="J71" s="2">
        <v>2</v>
      </c>
      <c r="K71" s="2">
        <v>2</v>
      </c>
    </row>
    <row r="72" spans="1:11" ht="15.75">
      <c r="A72" s="1">
        <v>0.6305555555555555</v>
      </c>
      <c r="B72" s="4" t="s">
        <v>21</v>
      </c>
      <c r="C72" s="2">
        <v>7</v>
      </c>
      <c r="D72" s="2">
        <v>1421</v>
      </c>
      <c r="E72" s="2">
        <v>2992</v>
      </c>
      <c r="F72" s="2">
        <v>3364</v>
      </c>
      <c r="G72" s="2">
        <v>2973</v>
      </c>
      <c r="H72" s="2">
        <v>2242</v>
      </c>
      <c r="I72" s="2">
        <v>2920</v>
      </c>
      <c r="J72" s="2">
        <v>5</v>
      </c>
      <c r="K72" s="2">
        <v>0</v>
      </c>
    </row>
    <row r="73" spans="1:11" ht="15.75">
      <c r="A73" s="1">
        <v>0.6347222222222222</v>
      </c>
      <c r="B73" s="4" t="s">
        <v>22</v>
      </c>
      <c r="C73" s="2">
        <v>8</v>
      </c>
      <c r="D73" s="2">
        <v>1927</v>
      </c>
      <c r="E73" s="2">
        <v>2587</v>
      </c>
      <c r="F73" s="2">
        <v>3228</v>
      </c>
      <c r="G73" s="2">
        <v>3039</v>
      </c>
      <c r="H73" s="2">
        <v>3411</v>
      </c>
      <c r="I73" s="2">
        <v>57</v>
      </c>
      <c r="J73" s="2">
        <v>0</v>
      </c>
      <c r="K73" s="2">
        <v>2</v>
      </c>
    </row>
    <row r="74" spans="1:11" ht="15.75">
      <c r="A74" s="1">
        <v>0.638888888888889</v>
      </c>
      <c r="B74" s="4" t="s">
        <v>35</v>
      </c>
      <c r="C74" s="2">
        <v>9</v>
      </c>
      <c r="D74" s="2">
        <v>231</v>
      </c>
      <c r="E74" s="2">
        <v>2556</v>
      </c>
      <c r="F74" s="2">
        <v>1912</v>
      </c>
      <c r="G74" s="2">
        <v>2080</v>
      </c>
      <c r="H74" s="2">
        <v>1920</v>
      </c>
      <c r="I74" s="2">
        <v>2221</v>
      </c>
      <c r="J74" s="2">
        <v>7</v>
      </c>
      <c r="K74" s="2">
        <v>1</v>
      </c>
    </row>
    <row r="75" spans="1:11" ht="15.75">
      <c r="A75" s="1">
        <v>0.6430555555555556</v>
      </c>
      <c r="B75" s="4" t="s">
        <v>31</v>
      </c>
      <c r="C75" s="2">
        <v>10</v>
      </c>
      <c r="D75" s="2">
        <v>364</v>
      </c>
      <c r="E75" s="2">
        <v>1477</v>
      </c>
      <c r="F75" s="2">
        <v>2078</v>
      </c>
      <c r="G75" s="2">
        <v>2190</v>
      </c>
      <c r="H75" s="2">
        <v>1339</v>
      </c>
      <c r="I75" s="2">
        <v>2091</v>
      </c>
      <c r="J75" s="2">
        <v>5</v>
      </c>
      <c r="K75" s="2">
        <v>3</v>
      </c>
    </row>
    <row r="76" spans="1:11" ht="15.75">
      <c r="A76" s="1">
        <v>0.6534722222222222</v>
      </c>
      <c r="B76" s="4" t="s">
        <v>23</v>
      </c>
      <c r="C76" s="2">
        <v>12</v>
      </c>
      <c r="D76" s="2">
        <v>2587</v>
      </c>
      <c r="E76" s="2">
        <v>1927</v>
      </c>
      <c r="F76" s="2">
        <v>3228</v>
      </c>
      <c r="G76" s="2">
        <v>3039</v>
      </c>
      <c r="H76" s="2">
        <v>3411</v>
      </c>
      <c r="I76" s="2">
        <v>57</v>
      </c>
      <c r="J76" s="2">
        <v>0</v>
      </c>
      <c r="K76" s="2">
        <v>1</v>
      </c>
    </row>
    <row r="77" spans="1:11" ht="15.75">
      <c r="A77" s="1">
        <v>0.6916666666666668</v>
      </c>
      <c r="B77" s="4" t="s">
        <v>15</v>
      </c>
      <c r="C77" s="2">
        <v>1</v>
      </c>
      <c r="D77" s="2">
        <v>231</v>
      </c>
      <c r="E77" s="2">
        <v>2556</v>
      </c>
      <c r="F77" s="2">
        <v>1912</v>
      </c>
      <c r="G77" s="2">
        <v>1920</v>
      </c>
      <c r="H77" s="2">
        <v>2221</v>
      </c>
      <c r="I77" s="2">
        <v>2080</v>
      </c>
      <c r="J77" s="2">
        <v>2</v>
      </c>
      <c r="K77" s="2">
        <v>3</v>
      </c>
    </row>
    <row r="78" spans="1:11" ht="15.75">
      <c r="A78" s="1">
        <v>0.7006944444444444</v>
      </c>
      <c r="B78" s="4" t="s">
        <v>25</v>
      </c>
      <c r="C78" s="2">
        <v>14</v>
      </c>
      <c r="D78" s="2">
        <v>1421</v>
      </c>
      <c r="E78" s="2">
        <v>3364</v>
      </c>
      <c r="F78" s="2">
        <v>2992</v>
      </c>
      <c r="G78" s="2">
        <v>3411</v>
      </c>
      <c r="H78" s="2">
        <v>3039</v>
      </c>
      <c r="I78" s="2">
        <v>57</v>
      </c>
      <c r="J78" s="2">
        <v>2</v>
      </c>
      <c r="K78" s="2">
        <v>0</v>
      </c>
    </row>
    <row r="79" spans="1:11" ht="15.75">
      <c r="A79" s="1">
        <v>0.7104166666666667</v>
      </c>
      <c r="B79" s="4" t="s">
        <v>24</v>
      </c>
      <c r="C79" s="2">
        <v>13</v>
      </c>
      <c r="D79" s="2">
        <v>2221</v>
      </c>
      <c r="E79" s="2">
        <v>2080</v>
      </c>
      <c r="F79" s="2">
        <v>1920</v>
      </c>
      <c r="G79" s="2">
        <v>2078</v>
      </c>
      <c r="H79" s="2">
        <v>1477</v>
      </c>
      <c r="I79" s="2">
        <v>364</v>
      </c>
      <c r="J79" s="2">
        <v>4</v>
      </c>
      <c r="K79" s="2">
        <v>2</v>
      </c>
    </row>
    <row r="80" spans="1:11" ht="15.75">
      <c r="A80" s="1">
        <v>0.720138888888889</v>
      </c>
      <c r="B80" s="4" t="s">
        <v>27</v>
      </c>
      <c r="C80" s="2">
        <v>16</v>
      </c>
      <c r="D80" s="2">
        <v>2992</v>
      </c>
      <c r="E80" s="2">
        <v>1421</v>
      </c>
      <c r="F80" s="2">
        <v>3364</v>
      </c>
      <c r="G80" s="2">
        <v>3411</v>
      </c>
      <c r="H80" s="2">
        <v>57</v>
      </c>
      <c r="I80" s="2">
        <v>3039</v>
      </c>
      <c r="J80" s="2">
        <v>2</v>
      </c>
      <c r="K80" s="2">
        <v>1</v>
      </c>
    </row>
    <row r="81" spans="1:11" ht="15.75">
      <c r="A81" s="1">
        <v>0.7347222222222222</v>
      </c>
      <c r="B81" s="4" t="s">
        <v>26</v>
      </c>
      <c r="C81" s="2">
        <v>15</v>
      </c>
      <c r="D81" s="2">
        <v>1920</v>
      </c>
      <c r="E81" s="2">
        <v>2080</v>
      </c>
      <c r="F81" s="2">
        <v>2221</v>
      </c>
      <c r="G81" s="2">
        <v>364</v>
      </c>
      <c r="H81" s="2">
        <v>1477</v>
      </c>
      <c r="I81" s="2">
        <v>2078</v>
      </c>
      <c r="J81" s="2">
        <v>6</v>
      </c>
      <c r="K81" s="2">
        <v>2</v>
      </c>
    </row>
    <row r="82" spans="1:11" ht="15.75">
      <c r="A82" s="1">
        <v>0.7472222222222222</v>
      </c>
      <c r="B82" s="4" t="s">
        <v>29</v>
      </c>
      <c r="C82" s="2">
        <v>19</v>
      </c>
      <c r="D82" s="2">
        <v>1920</v>
      </c>
      <c r="E82" s="2">
        <v>2080</v>
      </c>
      <c r="F82" s="2">
        <v>2221</v>
      </c>
      <c r="G82" s="2">
        <v>1421</v>
      </c>
      <c r="H82" s="2">
        <v>3364</v>
      </c>
      <c r="I82" s="2">
        <v>2992</v>
      </c>
      <c r="J82" s="2">
        <v>4</v>
      </c>
      <c r="K82" s="2">
        <v>6</v>
      </c>
    </row>
    <row r="83" spans="1:11" ht="15.75">
      <c r="A83" s="1">
        <v>0.7548611111111111</v>
      </c>
      <c r="B83" s="4" t="s">
        <v>30</v>
      </c>
      <c r="C83" s="2">
        <v>20</v>
      </c>
      <c r="D83" s="2">
        <v>1920</v>
      </c>
      <c r="E83" s="2">
        <v>2221</v>
      </c>
      <c r="F83" s="2">
        <v>2080</v>
      </c>
      <c r="G83" s="2">
        <v>1421</v>
      </c>
      <c r="H83" s="2">
        <v>3364</v>
      </c>
      <c r="I83" s="2">
        <v>2992</v>
      </c>
      <c r="J83" s="2">
        <v>0</v>
      </c>
      <c r="K83" s="2">
        <v>8</v>
      </c>
    </row>
    <row r="84" spans="8:11" ht="15.75">
      <c r="H84" t="s">
        <v>128</v>
      </c>
      <c r="J84">
        <f>SUM(J67:J83)</f>
        <v>51</v>
      </c>
      <c r="K84" s="32">
        <f>SUM(K67:K83)</f>
        <v>39</v>
      </c>
    </row>
    <row r="85" spans="8:11" ht="15.75">
      <c r="H85" t="s">
        <v>129</v>
      </c>
      <c r="K85">
        <f>(J84+K84)/(83-66)/2</f>
        <v>2.6470588235294117</v>
      </c>
    </row>
  </sheetData>
  <sheetProtection/>
  <mergeCells count="2">
    <mergeCell ref="A65:K65"/>
    <mergeCell ref="A1:J1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61">
      <selection activeCell="K71" sqref="K71"/>
    </sheetView>
  </sheetViews>
  <sheetFormatPr defaultColWidth="11.00390625" defaultRowHeight="15.75"/>
  <sheetData>
    <row r="1" spans="1:10" ht="15.75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1" ht="31.5">
      <c r="A2" s="3" t="s">
        <v>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11" t="s">
        <v>39</v>
      </c>
    </row>
    <row r="3" spans="1:12" ht="15.75">
      <c r="A3" s="63">
        <v>0.3993055555555556</v>
      </c>
      <c r="B3">
        <v>1</v>
      </c>
      <c r="C3">
        <v>1533</v>
      </c>
      <c r="D3">
        <v>1086</v>
      </c>
      <c r="E3">
        <v>2642</v>
      </c>
      <c r="F3">
        <v>1811</v>
      </c>
      <c r="G3">
        <v>449</v>
      </c>
      <c r="H3">
        <v>1772</v>
      </c>
      <c r="I3">
        <v>5</v>
      </c>
      <c r="J3">
        <v>4</v>
      </c>
      <c r="K3">
        <v>0</v>
      </c>
      <c r="L3" t="s">
        <v>41</v>
      </c>
    </row>
    <row r="4" spans="1:11" ht="15.75">
      <c r="A4" s="63">
        <v>0.4048611111111111</v>
      </c>
      <c r="B4">
        <v>2</v>
      </c>
      <c r="C4">
        <v>587</v>
      </c>
      <c r="D4">
        <v>3402</v>
      </c>
      <c r="E4">
        <v>2614</v>
      </c>
      <c r="F4">
        <v>3346</v>
      </c>
      <c r="G4">
        <v>1249</v>
      </c>
      <c r="H4">
        <v>379</v>
      </c>
      <c r="I4">
        <v>6</v>
      </c>
      <c r="J4">
        <v>2</v>
      </c>
      <c r="K4" s="14">
        <f aca="true" t="shared" si="0" ref="K4:K67">A4-A3</f>
        <v>0.005555555555555536</v>
      </c>
    </row>
    <row r="5" spans="1:11" ht="15.75">
      <c r="A5" s="63">
        <v>0.41111111111111115</v>
      </c>
      <c r="B5">
        <v>3</v>
      </c>
      <c r="C5">
        <v>48</v>
      </c>
      <c r="D5">
        <v>3331</v>
      </c>
      <c r="E5">
        <v>1519</v>
      </c>
      <c r="F5">
        <v>3215</v>
      </c>
      <c r="G5">
        <v>21</v>
      </c>
      <c r="H5">
        <v>2228</v>
      </c>
      <c r="I5">
        <v>4</v>
      </c>
      <c r="J5">
        <v>0</v>
      </c>
      <c r="K5" s="14">
        <f t="shared" si="0"/>
        <v>0.006250000000000033</v>
      </c>
    </row>
    <row r="6" spans="1:11" ht="15.75">
      <c r="A6" s="63">
        <v>0.4173611111111111</v>
      </c>
      <c r="B6">
        <v>4</v>
      </c>
      <c r="C6">
        <v>539</v>
      </c>
      <c r="D6">
        <v>900</v>
      </c>
      <c r="E6">
        <v>401</v>
      </c>
      <c r="F6">
        <v>337</v>
      </c>
      <c r="G6">
        <v>3336</v>
      </c>
      <c r="H6">
        <v>393</v>
      </c>
      <c r="I6">
        <v>4</v>
      </c>
      <c r="J6">
        <v>3</v>
      </c>
      <c r="K6" s="14">
        <f t="shared" si="0"/>
        <v>0.006249999999999978</v>
      </c>
    </row>
    <row r="7" spans="1:11" ht="15.75">
      <c r="A7" s="63">
        <v>0.42291666666666666</v>
      </c>
      <c r="B7">
        <v>5</v>
      </c>
      <c r="C7">
        <v>832</v>
      </c>
      <c r="D7">
        <v>2540</v>
      </c>
      <c r="E7">
        <v>1598</v>
      </c>
      <c r="F7">
        <v>3394</v>
      </c>
      <c r="G7">
        <v>2108</v>
      </c>
      <c r="H7">
        <v>1311</v>
      </c>
      <c r="I7">
        <v>4</v>
      </c>
      <c r="J7">
        <v>2</v>
      </c>
      <c r="K7" s="14">
        <f t="shared" si="0"/>
        <v>0.005555555555555536</v>
      </c>
    </row>
    <row r="8" spans="1:11" ht="15.75">
      <c r="A8" s="63">
        <v>0.4284722222222222</v>
      </c>
      <c r="B8">
        <v>6</v>
      </c>
      <c r="C8">
        <v>1902</v>
      </c>
      <c r="D8">
        <v>122</v>
      </c>
      <c r="E8">
        <v>1319</v>
      </c>
      <c r="F8">
        <v>2655</v>
      </c>
      <c r="G8">
        <v>79</v>
      </c>
      <c r="H8">
        <v>2640</v>
      </c>
      <c r="I8">
        <v>3</v>
      </c>
      <c r="J8">
        <v>0</v>
      </c>
      <c r="K8" s="14">
        <f t="shared" si="0"/>
        <v>0.005555555555555536</v>
      </c>
    </row>
    <row r="9" spans="1:11" ht="15.75">
      <c r="A9" s="63">
        <v>0.43333333333333335</v>
      </c>
      <c r="B9">
        <v>7</v>
      </c>
      <c r="C9">
        <v>3196</v>
      </c>
      <c r="D9">
        <v>2483</v>
      </c>
      <c r="E9">
        <v>3259</v>
      </c>
      <c r="F9">
        <v>3229</v>
      </c>
      <c r="G9">
        <v>435</v>
      </c>
      <c r="H9">
        <v>2415</v>
      </c>
      <c r="I9">
        <v>0</v>
      </c>
      <c r="J9">
        <v>4</v>
      </c>
      <c r="K9" s="14">
        <f t="shared" si="0"/>
        <v>0.004861111111111149</v>
      </c>
    </row>
    <row r="10" spans="1:11" ht="15.75">
      <c r="A10" s="63">
        <v>0.4381944444444445</v>
      </c>
      <c r="B10">
        <v>8</v>
      </c>
      <c r="C10">
        <v>3185</v>
      </c>
      <c r="D10">
        <v>2614</v>
      </c>
      <c r="E10">
        <v>337</v>
      </c>
      <c r="F10">
        <v>1741</v>
      </c>
      <c r="G10">
        <v>3336</v>
      </c>
      <c r="H10">
        <v>2642</v>
      </c>
      <c r="I10">
        <v>2</v>
      </c>
      <c r="J10">
        <v>3</v>
      </c>
      <c r="K10" s="14">
        <f t="shared" si="0"/>
        <v>0.004861111111111149</v>
      </c>
    </row>
    <row r="11" spans="1:11" ht="15.75">
      <c r="A11" s="63">
        <v>0.44375</v>
      </c>
      <c r="B11">
        <v>9</v>
      </c>
      <c r="C11">
        <v>122</v>
      </c>
      <c r="D11">
        <v>2228</v>
      </c>
      <c r="E11">
        <v>1519</v>
      </c>
      <c r="F11">
        <v>3402</v>
      </c>
      <c r="G11">
        <v>1533</v>
      </c>
      <c r="H11">
        <v>1249</v>
      </c>
      <c r="I11">
        <v>8</v>
      </c>
      <c r="J11">
        <v>3</v>
      </c>
      <c r="K11" s="14">
        <f t="shared" si="0"/>
        <v>0.00555555555555548</v>
      </c>
    </row>
    <row r="12" spans="1:11" ht="15.75">
      <c r="A12" s="63">
        <v>0.4513888888888889</v>
      </c>
      <c r="B12">
        <v>10</v>
      </c>
      <c r="C12">
        <v>2483</v>
      </c>
      <c r="D12">
        <v>1772</v>
      </c>
      <c r="E12">
        <v>393</v>
      </c>
      <c r="F12">
        <v>3394</v>
      </c>
      <c r="G12">
        <v>48</v>
      </c>
      <c r="H12">
        <v>1902</v>
      </c>
      <c r="I12">
        <v>8</v>
      </c>
      <c r="J12">
        <v>8</v>
      </c>
      <c r="K12" s="14">
        <f t="shared" si="0"/>
        <v>0.007638888888888917</v>
      </c>
    </row>
    <row r="13" spans="1:11" ht="15.75">
      <c r="A13" s="63">
        <v>0.45555555555555555</v>
      </c>
      <c r="B13">
        <v>11</v>
      </c>
      <c r="C13">
        <v>21</v>
      </c>
      <c r="D13">
        <v>2655</v>
      </c>
      <c r="E13">
        <v>3259</v>
      </c>
      <c r="F13">
        <v>539</v>
      </c>
      <c r="G13">
        <v>1741</v>
      </c>
      <c r="H13">
        <v>1311</v>
      </c>
      <c r="I13">
        <v>0</v>
      </c>
      <c r="J13">
        <v>0</v>
      </c>
      <c r="K13" s="14">
        <f t="shared" si="0"/>
        <v>0.004166666666666652</v>
      </c>
    </row>
    <row r="14" spans="1:11" ht="15.75">
      <c r="A14" s="63">
        <v>0.4604166666666667</v>
      </c>
      <c r="B14">
        <v>12</v>
      </c>
      <c r="C14">
        <v>1086</v>
      </c>
      <c r="D14">
        <v>2415</v>
      </c>
      <c r="E14">
        <v>587</v>
      </c>
      <c r="F14">
        <v>2540</v>
      </c>
      <c r="G14">
        <v>79</v>
      </c>
      <c r="H14">
        <v>401</v>
      </c>
      <c r="I14">
        <v>8</v>
      </c>
      <c r="J14">
        <v>5</v>
      </c>
      <c r="K14" s="14">
        <f t="shared" si="0"/>
        <v>0.004861111111111149</v>
      </c>
    </row>
    <row r="15" spans="1:11" ht="15.75">
      <c r="A15" s="63">
        <v>0.46597222222222223</v>
      </c>
      <c r="B15">
        <v>13</v>
      </c>
      <c r="C15">
        <v>1319</v>
      </c>
      <c r="D15">
        <v>3229</v>
      </c>
      <c r="E15">
        <v>2108</v>
      </c>
      <c r="F15">
        <v>3215</v>
      </c>
      <c r="G15">
        <v>435</v>
      </c>
      <c r="H15">
        <v>449</v>
      </c>
      <c r="I15">
        <v>0</v>
      </c>
      <c r="J15">
        <v>4</v>
      </c>
      <c r="K15" s="14">
        <f t="shared" si="0"/>
        <v>0.005555555555555536</v>
      </c>
    </row>
    <row r="16" spans="1:11" ht="15.75">
      <c r="A16" s="63">
        <v>0.4708333333333334</v>
      </c>
      <c r="B16">
        <v>14</v>
      </c>
      <c r="C16">
        <v>1598</v>
      </c>
      <c r="D16">
        <v>900</v>
      </c>
      <c r="E16">
        <v>3346</v>
      </c>
      <c r="F16">
        <v>2640</v>
      </c>
      <c r="G16">
        <v>3196</v>
      </c>
      <c r="H16">
        <v>3331</v>
      </c>
      <c r="I16">
        <v>3</v>
      </c>
      <c r="J16">
        <v>0</v>
      </c>
      <c r="K16" s="14">
        <f t="shared" si="0"/>
        <v>0.004861111111111149</v>
      </c>
    </row>
    <row r="17" spans="1:11" ht="15.75">
      <c r="A17" s="63">
        <v>0.4756944444444444</v>
      </c>
      <c r="B17">
        <v>15</v>
      </c>
      <c r="C17">
        <v>1811</v>
      </c>
      <c r="D17">
        <v>379</v>
      </c>
      <c r="E17">
        <v>587</v>
      </c>
      <c r="F17">
        <v>3185</v>
      </c>
      <c r="G17">
        <v>832</v>
      </c>
      <c r="H17">
        <v>2483</v>
      </c>
      <c r="I17">
        <v>0</v>
      </c>
      <c r="J17">
        <v>1</v>
      </c>
      <c r="K17" s="14">
        <f t="shared" si="0"/>
        <v>0.004861111111111038</v>
      </c>
    </row>
    <row r="18" spans="1:11" ht="15.75">
      <c r="A18" s="63">
        <v>0.48125</v>
      </c>
      <c r="B18">
        <v>16</v>
      </c>
      <c r="C18">
        <v>122</v>
      </c>
      <c r="D18">
        <v>3215</v>
      </c>
      <c r="E18">
        <v>3229</v>
      </c>
      <c r="F18">
        <v>3336</v>
      </c>
      <c r="G18">
        <v>1772</v>
      </c>
      <c r="H18">
        <v>2540</v>
      </c>
      <c r="I18">
        <v>0</v>
      </c>
      <c r="J18">
        <v>4</v>
      </c>
      <c r="K18" s="14">
        <f t="shared" si="0"/>
        <v>0.005555555555555591</v>
      </c>
    </row>
    <row r="19" spans="1:11" ht="15.75">
      <c r="A19" s="63">
        <v>0.48541666666666666</v>
      </c>
      <c r="B19">
        <v>17</v>
      </c>
      <c r="C19">
        <v>1902</v>
      </c>
      <c r="D19">
        <v>1598</v>
      </c>
      <c r="E19">
        <v>401</v>
      </c>
      <c r="F19">
        <v>2614</v>
      </c>
      <c r="G19">
        <v>21</v>
      </c>
      <c r="H19">
        <v>1319</v>
      </c>
      <c r="I19">
        <v>3</v>
      </c>
      <c r="J19">
        <v>6</v>
      </c>
      <c r="K19" s="14">
        <f t="shared" si="0"/>
        <v>0.004166666666666652</v>
      </c>
    </row>
    <row r="20" spans="1:11" ht="15.75">
      <c r="A20" s="63">
        <v>0.4902777777777778</v>
      </c>
      <c r="B20">
        <v>18</v>
      </c>
      <c r="C20">
        <v>3346</v>
      </c>
      <c r="D20">
        <v>79</v>
      </c>
      <c r="E20">
        <v>2642</v>
      </c>
      <c r="F20">
        <v>1741</v>
      </c>
      <c r="G20">
        <v>2108</v>
      </c>
      <c r="H20">
        <v>48</v>
      </c>
      <c r="I20">
        <v>0</v>
      </c>
      <c r="J20">
        <v>2</v>
      </c>
      <c r="K20" s="14">
        <f t="shared" si="0"/>
        <v>0.004861111111111149</v>
      </c>
    </row>
    <row r="21" spans="1:11" ht="15.75">
      <c r="A21" s="63">
        <v>0.49444444444444446</v>
      </c>
      <c r="B21">
        <v>19</v>
      </c>
      <c r="C21">
        <v>2228</v>
      </c>
      <c r="D21">
        <v>449</v>
      </c>
      <c r="E21">
        <v>379</v>
      </c>
      <c r="F21">
        <v>2655</v>
      </c>
      <c r="G21">
        <v>3196</v>
      </c>
      <c r="H21">
        <v>900</v>
      </c>
      <c r="I21">
        <v>4</v>
      </c>
      <c r="J21">
        <v>3</v>
      </c>
      <c r="K21" s="14">
        <f t="shared" si="0"/>
        <v>0.004166666666666652</v>
      </c>
    </row>
    <row r="22" spans="1:11" ht="15.75">
      <c r="A22" s="63">
        <v>0.5</v>
      </c>
      <c r="B22">
        <v>20</v>
      </c>
      <c r="C22">
        <v>2640</v>
      </c>
      <c r="D22">
        <v>3259</v>
      </c>
      <c r="E22">
        <v>3185</v>
      </c>
      <c r="F22">
        <v>3402</v>
      </c>
      <c r="G22">
        <v>1086</v>
      </c>
      <c r="H22">
        <v>832</v>
      </c>
      <c r="I22">
        <v>0</v>
      </c>
      <c r="J22">
        <v>8</v>
      </c>
      <c r="K22" s="14">
        <f t="shared" si="0"/>
        <v>0.005555555555555536</v>
      </c>
    </row>
    <row r="23" spans="1:12" ht="15.75">
      <c r="A23" s="63">
        <v>0.5041666666666667</v>
      </c>
      <c r="B23">
        <v>21</v>
      </c>
      <c r="C23">
        <v>3331</v>
      </c>
      <c r="D23">
        <v>1811</v>
      </c>
      <c r="E23">
        <v>435</v>
      </c>
      <c r="F23">
        <v>1249</v>
      </c>
      <c r="G23">
        <v>1519</v>
      </c>
      <c r="H23">
        <v>337</v>
      </c>
      <c r="I23">
        <v>3</v>
      </c>
      <c r="J23">
        <v>8</v>
      </c>
      <c r="K23" s="14">
        <f t="shared" si="0"/>
        <v>0.004166666666666652</v>
      </c>
      <c r="L23" s="14">
        <f>(SUM(K3:K23))/(23-3)</f>
        <v>0.005243055555555554</v>
      </c>
    </row>
    <row r="24" spans="1:12" ht="15.75">
      <c r="A24" s="63">
        <v>0.5423611111111112</v>
      </c>
      <c r="B24">
        <v>22</v>
      </c>
      <c r="C24">
        <v>539</v>
      </c>
      <c r="D24">
        <v>3394</v>
      </c>
      <c r="E24">
        <v>393</v>
      </c>
      <c r="F24">
        <v>1311</v>
      </c>
      <c r="G24">
        <v>1533</v>
      </c>
      <c r="H24">
        <v>2415</v>
      </c>
      <c r="I24">
        <v>1</v>
      </c>
      <c r="J24">
        <v>0</v>
      </c>
      <c r="K24" s="14">
        <v>0</v>
      </c>
      <c r="L24" t="s">
        <v>46</v>
      </c>
    </row>
    <row r="25" spans="1:12" ht="15.75">
      <c r="A25" s="63">
        <f>(A26-A24)/2+A24</f>
        <v>0.546875</v>
      </c>
      <c r="B25">
        <v>23</v>
      </c>
      <c r="C25">
        <v>21</v>
      </c>
      <c r="D25">
        <v>1772</v>
      </c>
      <c r="E25">
        <v>79</v>
      </c>
      <c r="F25">
        <v>3402</v>
      </c>
      <c r="G25">
        <v>2640</v>
      </c>
      <c r="H25">
        <v>449</v>
      </c>
      <c r="I25">
        <v>0</v>
      </c>
      <c r="J25">
        <v>0</v>
      </c>
      <c r="K25" s="14">
        <f t="shared" si="0"/>
        <v>0.004513888888888817</v>
      </c>
      <c r="L25" t="s">
        <v>86</v>
      </c>
    </row>
    <row r="26" spans="1:11" ht="15.75">
      <c r="A26" s="63">
        <v>0.5513888888888888</v>
      </c>
      <c r="B26">
        <v>24</v>
      </c>
      <c r="C26">
        <v>832</v>
      </c>
      <c r="D26">
        <v>1741</v>
      </c>
      <c r="E26">
        <v>3259</v>
      </c>
      <c r="F26">
        <v>1319</v>
      </c>
      <c r="G26">
        <v>3196</v>
      </c>
      <c r="H26">
        <v>3336</v>
      </c>
      <c r="I26">
        <v>3</v>
      </c>
      <c r="J26">
        <v>4</v>
      </c>
      <c r="K26" s="14">
        <f t="shared" si="0"/>
        <v>0.004513888888888817</v>
      </c>
    </row>
    <row r="27" spans="1:11" ht="15.75">
      <c r="A27" s="63">
        <v>0.5590277777777778</v>
      </c>
      <c r="B27">
        <v>25</v>
      </c>
      <c r="C27">
        <v>1811</v>
      </c>
      <c r="D27">
        <v>1249</v>
      </c>
      <c r="E27">
        <v>401</v>
      </c>
      <c r="F27">
        <v>2540</v>
      </c>
      <c r="G27">
        <v>1533</v>
      </c>
      <c r="H27">
        <v>900</v>
      </c>
      <c r="I27">
        <v>4</v>
      </c>
      <c r="J27">
        <v>1</v>
      </c>
      <c r="K27" s="14">
        <f t="shared" si="0"/>
        <v>0.007638888888888973</v>
      </c>
    </row>
    <row r="28" spans="1:11" ht="15.75">
      <c r="A28" s="63">
        <v>0.5631944444444444</v>
      </c>
      <c r="B28">
        <v>26</v>
      </c>
      <c r="C28">
        <v>1902</v>
      </c>
      <c r="D28">
        <v>379</v>
      </c>
      <c r="E28">
        <v>3215</v>
      </c>
      <c r="F28">
        <v>1598</v>
      </c>
      <c r="G28">
        <v>539</v>
      </c>
      <c r="H28">
        <v>2642</v>
      </c>
      <c r="I28">
        <v>6</v>
      </c>
      <c r="J28">
        <v>1</v>
      </c>
      <c r="K28" s="14">
        <f t="shared" si="0"/>
        <v>0.004166666666666652</v>
      </c>
    </row>
    <row r="29" spans="1:11" ht="15.75">
      <c r="A29" s="63">
        <v>0.5673611111111111</v>
      </c>
      <c r="B29">
        <v>27</v>
      </c>
      <c r="C29">
        <v>1311</v>
      </c>
      <c r="D29">
        <v>3185</v>
      </c>
      <c r="E29">
        <v>587</v>
      </c>
      <c r="F29">
        <v>122</v>
      </c>
      <c r="G29">
        <v>48</v>
      </c>
      <c r="H29">
        <v>435</v>
      </c>
      <c r="I29">
        <v>2</v>
      </c>
      <c r="J29">
        <v>4</v>
      </c>
      <c r="K29" s="14">
        <f t="shared" si="0"/>
        <v>0.004166666666666652</v>
      </c>
    </row>
    <row r="30" spans="1:11" ht="15.75">
      <c r="A30" s="63">
        <v>0.5722222222222222</v>
      </c>
      <c r="B30">
        <v>28</v>
      </c>
      <c r="C30">
        <v>3394</v>
      </c>
      <c r="D30">
        <v>2655</v>
      </c>
      <c r="E30">
        <v>3229</v>
      </c>
      <c r="F30">
        <v>3346</v>
      </c>
      <c r="G30">
        <v>393</v>
      </c>
      <c r="H30">
        <v>1519</v>
      </c>
      <c r="I30">
        <v>0</v>
      </c>
      <c r="J30">
        <v>9</v>
      </c>
      <c r="K30" s="14">
        <f t="shared" si="0"/>
        <v>0.004861111111111094</v>
      </c>
    </row>
    <row r="31" spans="1:11" ht="15.75">
      <c r="A31" s="63">
        <v>0.576388888888889</v>
      </c>
      <c r="B31">
        <v>29</v>
      </c>
      <c r="C31">
        <v>2415</v>
      </c>
      <c r="D31">
        <v>337</v>
      </c>
      <c r="E31">
        <v>2108</v>
      </c>
      <c r="F31">
        <v>2614</v>
      </c>
      <c r="G31">
        <v>2483</v>
      </c>
      <c r="H31">
        <v>2228</v>
      </c>
      <c r="I31">
        <v>6</v>
      </c>
      <c r="J31">
        <v>7</v>
      </c>
      <c r="K31" s="14">
        <f t="shared" si="0"/>
        <v>0.004166666666666763</v>
      </c>
    </row>
    <row r="32" spans="1:11" ht="15.75">
      <c r="A32" s="63">
        <v>0.58125</v>
      </c>
      <c r="B32">
        <v>30</v>
      </c>
      <c r="C32">
        <v>1086</v>
      </c>
      <c r="D32">
        <v>122</v>
      </c>
      <c r="E32">
        <v>379</v>
      </c>
      <c r="F32">
        <v>3331</v>
      </c>
      <c r="G32">
        <v>1319</v>
      </c>
      <c r="H32">
        <v>1741</v>
      </c>
      <c r="I32">
        <v>6</v>
      </c>
      <c r="J32">
        <v>2</v>
      </c>
      <c r="K32" s="14">
        <f t="shared" si="0"/>
        <v>0.004861111111111094</v>
      </c>
    </row>
    <row r="33" spans="1:11" ht="15.75">
      <c r="A33" s="63">
        <v>0.5868055555555556</v>
      </c>
      <c r="B33">
        <v>31</v>
      </c>
      <c r="C33">
        <v>3336</v>
      </c>
      <c r="D33">
        <v>1533</v>
      </c>
      <c r="E33">
        <v>435</v>
      </c>
      <c r="F33">
        <v>48</v>
      </c>
      <c r="G33">
        <v>2655</v>
      </c>
      <c r="H33">
        <v>1598</v>
      </c>
      <c r="I33">
        <v>1</v>
      </c>
      <c r="J33">
        <v>2</v>
      </c>
      <c r="K33" s="14">
        <f t="shared" si="0"/>
        <v>0.005555555555555536</v>
      </c>
    </row>
    <row r="34" spans="1:11" ht="15.75">
      <c r="A34" s="63">
        <v>0.5916666666666667</v>
      </c>
      <c r="B34">
        <v>32</v>
      </c>
      <c r="C34">
        <v>1311</v>
      </c>
      <c r="D34">
        <v>1902</v>
      </c>
      <c r="E34">
        <v>3229</v>
      </c>
      <c r="F34">
        <v>3402</v>
      </c>
      <c r="G34">
        <v>1811</v>
      </c>
      <c r="H34">
        <v>337</v>
      </c>
      <c r="I34">
        <v>2</v>
      </c>
      <c r="J34">
        <v>3</v>
      </c>
      <c r="K34" s="14">
        <f t="shared" si="0"/>
        <v>0.004861111111111094</v>
      </c>
    </row>
    <row r="35" spans="1:11" ht="15.75">
      <c r="A35" s="63">
        <v>0.5972222222222222</v>
      </c>
      <c r="B35">
        <v>33</v>
      </c>
      <c r="C35">
        <v>2108</v>
      </c>
      <c r="D35">
        <v>449</v>
      </c>
      <c r="E35">
        <v>3331</v>
      </c>
      <c r="F35">
        <v>587</v>
      </c>
      <c r="G35">
        <v>3259</v>
      </c>
      <c r="H35">
        <v>393</v>
      </c>
      <c r="I35">
        <v>3</v>
      </c>
      <c r="J35">
        <v>1</v>
      </c>
      <c r="K35" s="14">
        <f t="shared" si="0"/>
        <v>0.005555555555555536</v>
      </c>
    </row>
    <row r="36" spans="1:11" ht="15.75">
      <c r="A36" s="63">
        <v>0.6020833333333333</v>
      </c>
      <c r="B36">
        <v>34</v>
      </c>
      <c r="C36">
        <v>832</v>
      </c>
      <c r="D36">
        <v>1772</v>
      </c>
      <c r="E36">
        <v>1249</v>
      </c>
      <c r="F36">
        <v>3346</v>
      </c>
      <c r="G36">
        <v>2415</v>
      </c>
      <c r="H36">
        <v>21</v>
      </c>
      <c r="I36">
        <v>4</v>
      </c>
      <c r="J36">
        <v>6</v>
      </c>
      <c r="K36" s="14">
        <f t="shared" si="0"/>
        <v>0.004861111111111094</v>
      </c>
    </row>
    <row r="37" spans="1:11" ht="15.75">
      <c r="A37" s="63">
        <v>0.607638888888889</v>
      </c>
      <c r="B37">
        <v>35</v>
      </c>
      <c r="C37">
        <v>2642</v>
      </c>
      <c r="D37">
        <v>3196</v>
      </c>
      <c r="E37">
        <v>2228</v>
      </c>
      <c r="F37">
        <v>401</v>
      </c>
      <c r="G37">
        <v>1086</v>
      </c>
      <c r="H37">
        <v>3394</v>
      </c>
      <c r="I37">
        <v>1</v>
      </c>
      <c r="J37">
        <v>10</v>
      </c>
      <c r="K37" s="14">
        <f t="shared" si="0"/>
        <v>0.005555555555555647</v>
      </c>
    </row>
    <row r="38" spans="1:11" ht="15.75">
      <c r="A38" s="63">
        <v>0.6131944444444445</v>
      </c>
      <c r="B38">
        <v>36</v>
      </c>
      <c r="C38">
        <v>2640</v>
      </c>
      <c r="D38">
        <v>2483</v>
      </c>
      <c r="E38">
        <v>1519</v>
      </c>
      <c r="F38">
        <v>2540</v>
      </c>
      <c r="G38">
        <v>3185</v>
      </c>
      <c r="H38">
        <v>539</v>
      </c>
      <c r="I38">
        <v>1</v>
      </c>
      <c r="J38">
        <v>0</v>
      </c>
      <c r="K38" s="14">
        <f t="shared" si="0"/>
        <v>0.005555555555555536</v>
      </c>
    </row>
    <row r="39" spans="1:11" ht="15.75">
      <c r="A39" s="63">
        <v>0.61875</v>
      </c>
      <c r="B39">
        <v>37</v>
      </c>
      <c r="C39">
        <v>900</v>
      </c>
      <c r="D39">
        <v>79</v>
      </c>
      <c r="E39">
        <v>393</v>
      </c>
      <c r="F39">
        <v>2614</v>
      </c>
      <c r="G39">
        <v>3215</v>
      </c>
      <c r="H39">
        <v>832</v>
      </c>
      <c r="I39">
        <v>2</v>
      </c>
      <c r="J39">
        <v>3</v>
      </c>
      <c r="K39" s="14">
        <f t="shared" si="0"/>
        <v>0.005555555555555536</v>
      </c>
    </row>
    <row r="40" spans="1:11" ht="15.75">
      <c r="A40" s="63">
        <v>0.6229166666666667</v>
      </c>
      <c r="B40">
        <v>38</v>
      </c>
      <c r="C40">
        <v>1598</v>
      </c>
      <c r="D40">
        <v>337</v>
      </c>
      <c r="E40">
        <v>21</v>
      </c>
      <c r="F40">
        <v>2655</v>
      </c>
      <c r="G40">
        <v>3346</v>
      </c>
      <c r="H40">
        <v>1086</v>
      </c>
      <c r="I40">
        <v>3</v>
      </c>
      <c r="J40">
        <v>6</v>
      </c>
      <c r="K40" s="14">
        <f t="shared" si="0"/>
        <v>0.004166666666666652</v>
      </c>
    </row>
    <row r="41" spans="1:11" ht="15.75">
      <c r="A41" s="63">
        <v>0.6270833333333333</v>
      </c>
      <c r="B41">
        <v>39</v>
      </c>
      <c r="C41">
        <v>449</v>
      </c>
      <c r="D41">
        <v>2415</v>
      </c>
      <c r="E41">
        <v>3196</v>
      </c>
      <c r="F41">
        <v>3336</v>
      </c>
      <c r="G41">
        <v>3185</v>
      </c>
      <c r="H41">
        <v>1902</v>
      </c>
      <c r="I41">
        <v>1</v>
      </c>
      <c r="J41">
        <v>8</v>
      </c>
      <c r="K41" s="14">
        <f t="shared" si="0"/>
        <v>0.004166666666666652</v>
      </c>
    </row>
    <row r="42" spans="1:11" ht="15.75">
      <c r="A42" s="63">
        <v>0.63125</v>
      </c>
      <c r="B42">
        <v>40</v>
      </c>
      <c r="C42">
        <v>2228</v>
      </c>
      <c r="D42">
        <v>3331</v>
      </c>
      <c r="E42">
        <v>539</v>
      </c>
      <c r="F42">
        <v>3229</v>
      </c>
      <c r="G42">
        <v>1811</v>
      </c>
      <c r="H42">
        <v>2614</v>
      </c>
      <c r="I42">
        <v>1</v>
      </c>
      <c r="J42">
        <v>6</v>
      </c>
      <c r="K42" s="14">
        <f t="shared" si="0"/>
        <v>0.004166666666666652</v>
      </c>
    </row>
    <row r="43" spans="1:11" ht="15.75">
      <c r="A43" s="63">
        <v>0.6368055555555555</v>
      </c>
      <c r="B43">
        <v>41</v>
      </c>
      <c r="C43">
        <v>1519</v>
      </c>
      <c r="D43">
        <v>3394</v>
      </c>
      <c r="E43">
        <v>2642</v>
      </c>
      <c r="F43">
        <v>122</v>
      </c>
      <c r="G43">
        <v>587</v>
      </c>
      <c r="H43">
        <v>2640</v>
      </c>
      <c r="I43">
        <v>3</v>
      </c>
      <c r="J43">
        <v>4</v>
      </c>
      <c r="K43" s="14">
        <f t="shared" si="0"/>
        <v>0.005555555555555536</v>
      </c>
    </row>
    <row r="44" spans="1:11" ht="15.75">
      <c r="A44" s="63">
        <v>0.6409722222222222</v>
      </c>
      <c r="B44">
        <v>42</v>
      </c>
      <c r="C44">
        <v>1533</v>
      </c>
      <c r="D44">
        <v>1772</v>
      </c>
      <c r="E44">
        <v>48</v>
      </c>
      <c r="F44">
        <v>3259</v>
      </c>
      <c r="G44">
        <v>2108</v>
      </c>
      <c r="H44">
        <v>900</v>
      </c>
      <c r="I44">
        <v>1</v>
      </c>
      <c r="J44">
        <v>3</v>
      </c>
      <c r="K44" s="14">
        <f t="shared" si="0"/>
        <v>0.004166666666666652</v>
      </c>
    </row>
    <row r="45" spans="1:11" ht="15.75">
      <c r="A45" s="63">
        <v>0.6458333333333334</v>
      </c>
      <c r="B45">
        <v>43</v>
      </c>
      <c r="C45">
        <v>435</v>
      </c>
      <c r="D45">
        <v>2483</v>
      </c>
      <c r="E45">
        <v>1741</v>
      </c>
      <c r="F45">
        <v>3215</v>
      </c>
      <c r="G45">
        <v>401</v>
      </c>
      <c r="H45">
        <v>3402</v>
      </c>
      <c r="I45">
        <v>4</v>
      </c>
      <c r="J45">
        <v>2</v>
      </c>
      <c r="K45" s="14">
        <f t="shared" si="0"/>
        <v>0.004861111111111205</v>
      </c>
    </row>
    <row r="46" spans="1:11" ht="15.75">
      <c r="A46" s="63">
        <v>0.6506944444444445</v>
      </c>
      <c r="B46">
        <v>44</v>
      </c>
      <c r="C46">
        <v>1249</v>
      </c>
      <c r="D46">
        <v>1311</v>
      </c>
      <c r="E46">
        <v>2540</v>
      </c>
      <c r="F46">
        <v>1319</v>
      </c>
      <c r="G46">
        <v>379</v>
      </c>
      <c r="H46">
        <v>79</v>
      </c>
      <c r="I46">
        <v>2</v>
      </c>
      <c r="J46">
        <v>8</v>
      </c>
      <c r="K46" s="14">
        <f t="shared" si="0"/>
        <v>0.004861111111111094</v>
      </c>
    </row>
    <row r="47" spans="1:11" ht="15.75">
      <c r="A47" s="63">
        <v>0.6555555555555556</v>
      </c>
      <c r="B47">
        <v>45</v>
      </c>
      <c r="C47">
        <v>1811</v>
      </c>
      <c r="D47">
        <v>393</v>
      </c>
      <c r="E47">
        <v>832</v>
      </c>
      <c r="F47">
        <v>449</v>
      </c>
      <c r="G47">
        <v>1598</v>
      </c>
      <c r="H47">
        <v>122</v>
      </c>
      <c r="I47">
        <v>1</v>
      </c>
      <c r="J47">
        <v>6</v>
      </c>
      <c r="K47" s="14">
        <f t="shared" si="0"/>
        <v>0.004861111111111094</v>
      </c>
    </row>
    <row r="48" spans="1:11" ht="15.75">
      <c r="A48" s="63">
        <v>0.6590277777777778</v>
      </c>
      <c r="B48">
        <v>46</v>
      </c>
      <c r="C48">
        <v>2655</v>
      </c>
      <c r="D48">
        <v>401</v>
      </c>
      <c r="E48">
        <v>3331</v>
      </c>
      <c r="F48">
        <v>2642</v>
      </c>
      <c r="G48">
        <v>1772</v>
      </c>
      <c r="H48">
        <v>3185</v>
      </c>
      <c r="I48">
        <v>5</v>
      </c>
      <c r="J48">
        <v>7</v>
      </c>
      <c r="K48" s="14">
        <f t="shared" si="0"/>
        <v>0.00347222222222221</v>
      </c>
    </row>
    <row r="49" spans="1:11" ht="15.75">
      <c r="A49" s="63">
        <v>0.6638888888888889</v>
      </c>
      <c r="B49">
        <v>47</v>
      </c>
      <c r="C49">
        <v>3394</v>
      </c>
      <c r="D49">
        <v>3259</v>
      </c>
      <c r="E49">
        <v>2540</v>
      </c>
      <c r="F49">
        <v>1249</v>
      </c>
      <c r="G49">
        <v>1741</v>
      </c>
      <c r="H49">
        <v>1902</v>
      </c>
      <c r="I49">
        <v>0</v>
      </c>
      <c r="J49">
        <v>10</v>
      </c>
      <c r="K49" s="14">
        <f t="shared" si="0"/>
        <v>0.004861111111111094</v>
      </c>
    </row>
    <row r="50" spans="1:12" ht="15.75">
      <c r="A50" s="63">
        <v>0.66875</v>
      </c>
      <c r="B50">
        <v>48</v>
      </c>
      <c r="C50">
        <v>3215</v>
      </c>
      <c r="D50">
        <v>48</v>
      </c>
      <c r="E50">
        <v>2415</v>
      </c>
      <c r="F50">
        <v>2640</v>
      </c>
      <c r="G50">
        <v>337</v>
      </c>
      <c r="H50">
        <v>379</v>
      </c>
      <c r="I50">
        <v>3</v>
      </c>
      <c r="J50">
        <v>5</v>
      </c>
      <c r="K50" s="14">
        <f t="shared" si="0"/>
        <v>0.004861111111111094</v>
      </c>
      <c r="L50" s="14">
        <f>(SUM(K24:K50))/(50-24)</f>
        <v>0.004861111111111107</v>
      </c>
    </row>
    <row r="51" spans="1:12" ht="15.75">
      <c r="A51" s="63">
        <v>0.7527777777777778</v>
      </c>
      <c r="B51">
        <v>23</v>
      </c>
      <c r="C51">
        <v>21</v>
      </c>
      <c r="D51">
        <v>1772</v>
      </c>
      <c r="E51">
        <v>79</v>
      </c>
      <c r="F51">
        <v>3402</v>
      </c>
      <c r="G51">
        <v>2640</v>
      </c>
      <c r="H51">
        <v>449</v>
      </c>
      <c r="I51">
        <v>8</v>
      </c>
      <c r="J51">
        <v>2</v>
      </c>
      <c r="K51" s="14"/>
      <c r="L51" t="s">
        <v>86</v>
      </c>
    </row>
    <row r="52" spans="1:12" ht="15.75">
      <c r="A52" s="63">
        <v>0.4</v>
      </c>
      <c r="B52">
        <v>49</v>
      </c>
      <c r="C52">
        <v>3336</v>
      </c>
      <c r="D52">
        <v>79</v>
      </c>
      <c r="E52">
        <v>2483</v>
      </c>
      <c r="F52">
        <v>1533</v>
      </c>
      <c r="G52">
        <v>3346</v>
      </c>
      <c r="H52">
        <v>2228</v>
      </c>
      <c r="I52">
        <v>7</v>
      </c>
      <c r="J52">
        <v>2</v>
      </c>
      <c r="K52">
        <v>0</v>
      </c>
      <c r="L52" t="s">
        <v>40</v>
      </c>
    </row>
    <row r="53" spans="1:11" ht="15.75">
      <c r="A53" s="63">
        <v>0.4048611111111111</v>
      </c>
      <c r="B53">
        <v>50</v>
      </c>
      <c r="C53">
        <v>1086</v>
      </c>
      <c r="D53">
        <v>900</v>
      </c>
      <c r="E53">
        <v>2614</v>
      </c>
      <c r="F53">
        <v>1519</v>
      </c>
      <c r="G53">
        <v>1311</v>
      </c>
      <c r="H53">
        <v>435</v>
      </c>
      <c r="I53">
        <v>1</v>
      </c>
      <c r="J53">
        <v>4</v>
      </c>
      <c r="K53" s="14">
        <f t="shared" si="0"/>
        <v>0.004861111111111094</v>
      </c>
    </row>
    <row r="54" spans="1:11" ht="15.75">
      <c r="A54" s="63">
        <v>0.40902777777777777</v>
      </c>
      <c r="B54">
        <v>51</v>
      </c>
      <c r="C54">
        <v>21</v>
      </c>
      <c r="D54">
        <v>3402</v>
      </c>
      <c r="E54">
        <v>3196</v>
      </c>
      <c r="F54">
        <v>587</v>
      </c>
      <c r="G54">
        <v>2108</v>
      </c>
      <c r="H54">
        <v>539</v>
      </c>
      <c r="I54">
        <v>3</v>
      </c>
      <c r="J54">
        <v>3</v>
      </c>
      <c r="K54" s="64">
        <f t="shared" si="0"/>
        <v>0.004166666666666652</v>
      </c>
    </row>
    <row r="55" spans="1:11" ht="15.75">
      <c r="A55" s="63">
        <v>0.4131944444444444</v>
      </c>
      <c r="B55">
        <v>52</v>
      </c>
      <c r="C55">
        <v>1319</v>
      </c>
      <c r="D55">
        <v>3185</v>
      </c>
      <c r="E55">
        <v>1598</v>
      </c>
      <c r="F55">
        <v>3229</v>
      </c>
      <c r="G55">
        <v>1772</v>
      </c>
      <c r="H55">
        <v>2228</v>
      </c>
      <c r="I55">
        <v>1</v>
      </c>
      <c r="J55">
        <v>8</v>
      </c>
      <c r="K55" s="64">
        <f t="shared" si="0"/>
        <v>0.004166666666666652</v>
      </c>
    </row>
    <row r="56" spans="1:11" ht="15.75">
      <c r="A56" s="63">
        <v>0.4201388888888889</v>
      </c>
      <c r="B56">
        <v>53</v>
      </c>
      <c r="C56">
        <v>401</v>
      </c>
      <c r="D56">
        <v>122</v>
      </c>
      <c r="E56">
        <v>3346</v>
      </c>
      <c r="F56">
        <v>1311</v>
      </c>
      <c r="G56">
        <v>3215</v>
      </c>
      <c r="H56">
        <v>3259</v>
      </c>
      <c r="I56">
        <v>2</v>
      </c>
      <c r="J56">
        <v>0</v>
      </c>
      <c r="K56" s="64">
        <f t="shared" si="0"/>
        <v>0.006944444444444475</v>
      </c>
    </row>
    <row r="57" spans="1:11" ht="15.75">
      <c r="A57" s="63">
        <v>0.42569444444444443</v>
      </c>
      <c r="B57">
        <v>54</v>
      </c>
      <c r="C57">
        <v>2540</v>
      </c>
      <c r="D57">
        <v>2614</v>
      </c>
      <c r="E57">
        <v>449</v>
      </c>
      <c r="F57">
        <v>337</v>
      </c>
      <c r="G57">
        <v>3196</v>
      </c>
      <c r="H57">
        <v>48</v>
      </c>
      <c r="I57">
        <v>3</v>
      </c>
      <c r="J57">
        <v>2</v>
      </c>
      <c r="K57" s="64">
        <f t="shared" si="0"/>
        <v>0.005555555555555536</v>
      </c>
    </row>
    <row r="58" spans="1:11" ht="15.75">
      <c r="A58" s="63">
        <v>0.4305555555555556</v>
      </c>
      <c r="B58">
        <v>55</v>
      </c>
      <c r="C58">
        <v>1086</v>
      </c>
      <c r="D58">
        <v>3336</v>
      </c>
      <c r="E58">
        <v>2640</v>
      </c>
      <c r="F58">
        <v>2108</v>
      </c>
      <c r="G58">
        <v>1249</v>
      </c>
      <c r="H58">
        <v>2483</v>
      </c>
      <c r="I58">
        <v>4</v>
      </c>
      <c r="J58">
        <v>1</v>
      </c>
      <c r="K58" s="64">
        <f t="shared" si="0"/>
        <v>0.004861111111111149</v>
      </c>
    </row>
    <row r="59" spans="1:11" ht="15.75">
      <c r="A59" s="63">
        <v>0.4354166666666666</v>
      </c>
      <c r="B59">
        <v>56</v>
      </c>
      <c r="C59">
        <v>2415</v>
      </c>
      <c r="D59">
        <v>79</v>
      </c>
      <c r="E59">
        <v>1741</v>
      </c>
      <c r="F59">
        <v>1519</v>
      </c>
      <c r="G59">
        <v>1811</v>
      </c>
      <c r="H59">
        <v>900</v>
      </c>
      <c r="I59">
        <v>4</v>
      </c>
      <c r="J59">
        <v>7</v>
      </c>
      <c r="K59" s="64">
        <f t="shared" si="0"/>
        <v>0.004861111111111038</v>
      </c>
    </row>
    <row r="60" spans="1:11" ht="15.75">
      <c r="A60" s="63">
        <v>0.4395833333333334</v>
      </c>
      <c r="B60">
        <v>57</v>
      </c>
      <c r="C60">
        <v>2655</v>
      </c>
      <c r="D60">
        <v>1533</v>
      </c>
      <c r="E60">
        <v>1902</v>
      </c>
      <c r="F60">
        <v>3331</v>
      </c>
      <c r="G60">
        <v>832</v>
      </c>
      <c r="H60">
        <v>587</v>
      </c>
      <c r="I60">
        <v>5</v>
      </c>
      <c r="J60">
        <v>2</v>
      </c>
      <c r="K60" s="64">
        <f t="shared" si="0"/>
        <v>0.004166666666666763</v>
      </c>
    </row>
    <row r="61" spans="1:11" ht="15.75">
      <c r="A61" s="63">
        <v>0.4465277777777778</v>
      </c>
      <c r="B61">
        <v>58</v>
      </c>
      <c r="C61">
        <v>2642</v>
      </c>
      <c r="D61">
        <v>435</v>
      </c>
      <c r="E61">
        <v>379</v>
      </c>
      <c r="F61">
        <v>3229</v>
      </c>
      <c r="G61">
        <v>393</v>
      </c>
      <c r="H61">
        <v>21</v>
      </c>
      <c r="I61">
        <v>4</v>
      </c>
      <c r="J61">
        <v>1</v>
      </c>
      <c r="K61" s="64">
        <f t="shared" si="0"/>
        <v>0.00694444444444442</v>
      </c>
    </row>
    <row r="62" spans="1:11" ht="15.75">
      <c r="A62" s="63">
        <v>0.45208333333333334</v>
      </c>
      <c r="B62">
        <v>59</v>
      </c>
      <c r="C62">
        <v>3402</v>
      </c>
      <c r="D62">
        <v>539</v>
      </c>
      <c r="E62">
        <v>3336</v>
      </c>
      <c r="F62">
        <v>3394</v>
      </c>
      <c r="G62">
        <v>1319</v>
      </c>
      <c r="H62">
        <v>900</v>
      </c>
      <c r="I62">
        <v>4</v>
      </c>
      <c r="J62">
        <v>2</v>
      </c>
      <c r="K62" s="64">
        <f t="shared" si="0"/>
        <v>0.005555555555555536</v>
      </c>
    </row>
    <row r="63" spans="1:11" ht="15.75">
      <c r="A63" s="63">
        <v>0.45625</v>
      </c>
      <c r="B63">
        <v>60</v>
      </c>
      <c r="C63">
        <v>3196</v>
      </c>
      <c r="D63">
        <v>2108</v>
      </c>
      <c r="E63">
        <v>2614</v>
      </c>
      <c r="F63">
        <v>2483</v>
      </c>
      <c r="G63">
        <v>122</v>
      </c>
      <c r="H63">
        <v>2655</v>
      </c>
      <c r="I63">
        <v>0</v>
      </c>
      <c r="J63">
        <v>6</v>
      </c>
      <c r="K63" s="64">
        <f t="shared" si="0"/>
        <v>0.004166666666666652</v>
      </c>
    </row>
    <row r="64" spans="1:11" ht="15.75">
      <c r="A64" s="63">
        <v>0.4625</v>
      </c>
      <c r="B64">
        <v>61</v>
      </c>
      <c r="C64">
        <v>587</v>
      </c>
      <c r="D64">
        <v>79</v>
      </c>
      <c r="E64">
        <v>337</v>
      </c>
      <c r="F64">
        <v>1598</v>
      </c>
      <c r="G64">
        <v>3259</v>
      </c>
      <c r="H64">
        <v>1772</v>
      </c>
      <c r="I64">
        <v>7</v>
      </c>
      <c r="J64">
        <v>7</v>
      </c>
      <c r="K64" s="64">
        <f t="shared" si="0"/>
        <v>0.006250000000000033</v>
      </c>
    </row>
    <row r="65" spans="1:11" ht="15.75">
      <c r="A65" s="63">
        <v>0.46597222222222223</v>
      </c>
      <c r="B65">
        <v>62</v>
      </c>
      <c r="C65">
        <v>1311</v>
      </c>
      <c r="D65">
        <v>1319</v>
      </c>
      <c r="E65">
        <v>3402</v>
      </c>
      <c r="F65">
        <v>3331</v>
      </c>
      <c r="G65">
        <v>2642</v>
      </c>
      <c r="H65">
        <v>2415</v>
      </c>
      <c r="I65">
        <v>0</v>
      </c>
      <c r="J65">
        <v>7</v>
      </c>
      <c r="K65" s="64">
        <f t="shared" si="0"/>
        <v>0.00347222222222221</v>
      </c>
    </row>
    <row r="66" spans="1:11" ht="15.75">
      <c r="A66" s="63">
        <v>0.4701388888888889</v>
      </c>
      <c r="B66">
        <v>63</v>
      </c>
      <c r="C66">
        <v>449</v>
      </c>
      <c r="D66">
        <v>1902</v>
      </c>
      <c r="E66">
        <v>3346</v>
      </c>
      <c r="F66">
        <v>379</v>
      </c>
      <c r="G66">
        <v>401</v>
      </c>
      <c r="H66">
        <v>1519</v>
      </c>
      <c r="I66">
        <v>3</v>
      </c>
      <c r="J66">
        <v>5</v>
      </c>
      <c r="K66" s="64">
        <f t="shared" si="0"/>
        <v>0.004166666666666652</v>
      </c>
    </row>
    <row r="67" spans="1:11" ht="15.75">
      <c r="A67" s="63">
        <v>0.47361111111111115</v>
      </c>
      <c r="B67">
        <v>64</v>
      </c>
      <c r="C67">
        <v>1811</v>
      </c>
      <c r="D67">
        <v>3185</v>
      </c>
      <c r="E67">
        <v>3215</v>
      </c>
      <c r="F67">
        <v>1533</v>
      </c>
      <c r="G67">
        <v>21</v>
      </c>
      <c r="H67">
        <v>3394</v>
      </c>
      <c r="I67">
        <v>0</v>
      </c>
      <c r="J67">
        <v>1</v>
      </c>
      <c r="K67" s="64">
        <f t="shared" si="0"/>
        <v>0.0034722222222222654</v>
      </c>
    </row>
    <row r="68" spans="1:11" ht="15.75">
      <c r="A68" s="63">
        <v>0.48055555555555557</v>
      </c>
      <c r="B68">
        <v>65</v>
      </c>
      <c r="C68">
        <v>2540</v>
      </c>
      <c r="D68">
        <v>1741</v>
      </c>
      <c r="E68">
        <v>2640</v>
      </c>
      <c r="F68">
        <v>435</v>
      </c>
      <c r="G68">
        <v>393</v>
      </c>
      <c r="H68">
        <v>2228</v>
      </c>
      <c r="I68">
        <v>3</v>
      </c>
      <c r="J68">
        <v>5</v>
      </c>
      <c r="K68" s="64">
        <f>A68-A67</f>
        <v>0.00694444444444442</v>
      </c>
    </row>
    <row r="69" spans="1:12" ht="15.75">
      <c r="A69" s="63">
        <v>0.48541666666666666</v>
      </c>
      <c r="B69">
        <v>66</v>
      </c>
      <c r="C69">
        <v>1249</v>
      </c>
      <c r="D69">
        <v>1086</v>
      </c>
      <c r="E69">
        <v>48</v>
      </c>
      <c r="F69">
        <v>539</v>
      </c>
      <c r="G69">
        <v>832</v>
      </c>
      <c r="H69">
        <v>3229</v>
      </c>
      <c r="I69">
        <v>6</v>
      </c>
      <c r="J69">
        <v>1</v>
      </c>
      <c r="K69" s="64">
        <f>A69-A68</f>
        <v>0.004861111111111094</v>
      </c>
      <c r="L69" s="14">
        <f>(SUM(K52:K69))/(69-52)</f>
        <v>0.005024509803921567</v>
      </c>
    </row>
    <row r="70" spans="7:12" ht="15.75">
      <c r="G70" t="s">
        <v>128</v>
      </c>
      <c r="I70">
        <f>SUM(I3:I69)</f>
        <v>196</v>
      </c>
      <c r="J70">
        <f>SUM(J3:J69)</f>
        <v>254</v>
      </c>
      <c r="L70" s="14">
        <f>(SUM(K3:K69))/(69-3-4)</f>
        <v>0.005107526881720427</v>
      </c>
    </row>
    <row r="71" spans="7:10" ht="15.75">
      <c r="G71" t="s">
        <v>129</v>
      </c>
      <c r="J71">
        <f>(I70+J70)/(69-2)/2</f>
        <v>3.3582089552238807</v>
      </c>
    </row>
    <row r="72" spans="1:11" ht="15.75">
      <c r="A72" s="117" t="s">
        <v>3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</row>
    <row r="73" spans="1:11" ht="31.5">
      <c r="A73" s="3" t="s">
        <v>4</v>
      </c>
      <c r="B73" s="3" t="s">
        <v>5</v>
      </c>
      <c r="C73" s="3" t="s">
        <v>6</v>
      </c>
      <c r="D73" s="3" t="s">
        <v>7</v>
      </c>
      <c r="E73" s="3" t="s">
        <v>8</v>
      </c>
      <c r="F73" s="3" t="s">
        <v>9</v>
      </c>
      <c r="G73" s="3" t="s">
        <v>10</v>
      </c>
      <c r="H73" s="3" t="s">
        <v>11</v>
      </c>
      <c r="I73" s="3" t="s">
        <v>12</v>
      </c>
      <c r="J73" s="3" t="s">
        <v>13</v>
      </c>
      <c r="K73" s="3" t="s">
        <v>14</v>
      </c>
    </row>
    <row r="74" spans="1:11" ht="15.75">
      <c r="A74" s="63">
        <v>0.5493055555555556</v>
      </c>
      <c r="B74" t="s">
        <v>135</v>
      </c>
      <c r="C74">
        <v>1</v>
      </c>
      <c r="D74">
        <v>1086</v>
      </c>
      <c r="E74">
        <v>1902</v>
      </c>
      <c r="F74">
        <v>48</v>
      </c>
      <c r="G74">
        <v>900</v>
      </c>
      <c r="H74">
        <v>435</v>
      </c>
      <c r="I74">
        <v>3402</v>
      </c>
      <c r="J74">
        <v>8</v>
      </c>
      <c r="K74">
        <v>3</v>
      </c>
    </row>
    <row r="75" spans="1:11" ht="15.75">
      <c r="A75" s="63">
        <v>0.5548611111111111</v>
      </c>
      <c r="B75" t="s">
        <v>136</v>
      </c>
      <c r="C75">
        <v>2</v>
      </c>
      <c r="D75">
        <v>337</v>
      </c>
      <c r="E75">
        <v>21</v>
      </c>
      <c r="F75">
        <v>122</v>
      </c>
      <c r="G75">
        <v>2483</v>
      </c>
      <c r="H75">
        <v>1319</v>
      </c>
      <c r="I75">
        <v>3336</v>
      </c>
      <c r="J75">
        <v>2</v>
      </c>
      <c r="K75">
        <v>5</v>
      </c>
    </row>
    <row r="76" spans="1:11" ht="15.75">
      <c r="A76" s="63">
        <v>0.5604166666666667</v>
      </c>
      <c r="B76" t="s">
        <v>137</v>
      </c>
      <c r="C76">
        <v>3</v>
      </c>
      <c r="D76">
        <v>1741</v>
      </c>
      <c r="E76">
        <v>1772</v>
      </c>
      <c r="F76">
        <v>1519</v>
      </c>
      <c r="G76">
        <v>2415</v>
      </c>
      <c r="H76">
        <v>449</v>
      </c>
      <c r="I76">
        <v>2655</v>
      </c>
      <c r="J76">
        <v>10</v>
      </c>
      <c r="K76">
        <v>6</v>
      </c>
    </row>
    <row r="77" spans="1:11" ht="15.75">
      <c r="A77" s="63">
        <v>0.5652777777777778</v>
      </c>
      <c r="B77" t="s">
        <v>143</v>
      </c>
      <c r="C77">
        <v>4</v>
      </c>
      <c r="D77">
        <v>401</v>
      </c>
      <c r="E77">
        <v>2614</v>
      </c>
      <c r="F77">
        <v>2228</v>
      </c>
      <c r="G77">
        <v>79</v>
      </c>
      <c r="H77">
        <v>832</v>
      </c>
      <c r="I77">
        <v>379</v>
      </c>
      <c r="J77">
        <v>5</v>
      </c>
      <c r="K77">
        <v>12</v>
      </c>
    </row>
    <row r="78" spans="1:11" ht="15.75">
      <c r="A78" s="63">
        <v>0.5694444444444444</v>
      </c>
      <c r="B78" t="s">
        <v>138</v>
      </c>
      <c r="C78">
        <v>5</v>
      </c>
      <c r="D78">
        <v>48</v>
      </c>
      <c r="E78">
        <v>1086</v>
      </c>
      <c r="F78">
        <v>1902</v>
      </c>
      <c r="G78">
        <v>3402</v>
      </c>
      <c r="H78">
        <v>435</v>
      </c>
      <c r="I78">
        <v>900</v>
      </c>
      <c r="J78">
        <v>10</v>
      </c>
      <c r="K78">
        <v>5</v>
      </c>
    </row>
    <row r="79" spans="1:11" ht="15.75">
      <c r="A79" s="63">
        <v>0.575</v>
      </c>
      <c r="B79" t="s">
        <v>139</v>
      </c>
      <c r="C79">
        <v>6</v>
      </c>
      <c r="D79">
        <v>21</v>
      </c>
      <c r="E79">
        <v>337</v>
      </c>
      <c r="F79">
        <v>122</v>
      </c>
      <c r="G79">
        <v>1319</v>
      </c>
      <c r="H79">
        <v>2483</v>
      </c>
      <c r="I79">
        <v>3336</v>
      </c>
      <c r="J79">
        <v>4</v>
      </c>
      <c r="K79">
        <v>6</v>
      </c>
    </row>
    <row r="80" spans="1:11" ht="15.75">
      <c r="A80" s="63">
        <v>0.5791666666666667</v>
      </c>
      <c r="B80" t="s">
        <v>140</v>
      </c>
      <c r="C80">
        <v>7</v>
      </c>
      <c r="D80">
        <v>1519</v>
      </c>
      <c r="E80">
        <v>1741</v>
      </c>
      <c r="F80">
        <v>1772</v>
      </c>
      <c r="G80">
        <v>2655</v>
      </c>
      <c r="H80">
        <v>449</v>
      </c>
      <c r="I80">
        <v>2415</v>
      </c>
      <c r="J80">
        <v>12</v>
      </c>
      <c r="K80">
        <v>5</v>
      </c>
    </row>
    <row r="81" spans="1:11" ht="15.75">
      <c r="A81" s="63">
        <v>0.5847222222222223</v>
      </c>
      <c r="B81" t="s">
        <v>141</v>
      </c>
      <c r="C81">
        <v>8</v>
      </c>
      <c r="D81">
        <v>2614</v>
      </c>
      <c r="E81">
        <v>401</v>
      </c>
      <c r="F81">
        <v>2228</v>
      </c>
      <c r="G81">
        <v>79</v>
      </c>
      <c r="H81">
        <v>379</v>
      </c>
      <c r="I81">
        <v>832</v>
      </c>
      <c r="J81">
        <v>7</v>
      </c>
      <c r="K81">
        <v>10</v>
      </c>
    </row>
    <row r="82" spans="1:11" ht="15.75">
      <c r="A82" s="63">
        <v>0.5923611111111111</v>
      </c>
      <c r="B82" t="s">
        <v>144</v>
      </c>
      <c r="C82">
        <v>13</v>
      </c>
      <c r="D82">
        <v>1902</v>
      </c>
      <c r="E82">
        <v>48</v>
      </c>
      <c r="F82">
        <v>1086</v>
      </c>
      <c r="G82">
        <v>3336</v>
      </c>
      <c r="H82">
        <v>1319</v>
      </c>
      <c r="I82">
        <v>2483</v>
      </c>
      <c r="J82">
        <v>9</v>
      </c>
      <c r="K82">
        <v>6</v>
      </c>
    </row>
    <row r="83" spans="1:11" ht="15.75">
      <c r="A83" s="63">
        <v>0.5972222222222222</v>
      </c>
      <c r="B83" t="s">
        <v>145</v>
      </c>
      <c r="C83">
        <v>14</v>
      </c>
      <c r="D83">
        <v>1519</v>
      </c>
      <c r="E83">
        <v>1741</v>
      </c>
      <c r="F83">
        <v>1772</v>
      </c>
      <c r="G83">
        <v>832</v>
      </c>
      <c r="H83">
        <v>79</v>
      </c>
      <c r="I83">
        <v>379</v>
      </c>
      <c r="J83">
        <v>6</v>
      </c>
      <c r="K83">
        <v>3</v>
      </c>
    </row>
    <row r="84" spans="1:11" ht="15.75">
      <c r="A84" s="63">
        <v>0.6027777777777777</v>
      </c>
      <c r="B84" t="s">
        <v>146</v>
      </c>
      <c r="C84">
        <v>15</v>
      </c>
      <c r="D84">
        <v>1902</v>
      </c>
      <c r="E84">
        <v>1086</v>
      </c>
      <c r="F84">
        <v>48</v>
      </c>
      <c r="G84">
        <v>2483</v>
      </c>
      <c r="H84">
        <v>3336</v>
      </c>
      <c r="I84">
        <v>1319</v>
      </c>
      <c r="J84">
        <v>8</v>
      </c>
      <c r="K84">
        <v>6</v>
      </c>
    </row>
    <row r="85" spans="1:11" ht="15.75">
      <c r="A85" s="63">
        <v>0.6083333333333333</v>
      </c>
      <c r="B85" t="s">
        <v>147</v>
      </c>
      <c r="C85">
        <v>16</v>
      </c>
      <c r="D85">
        <v>1741</v>
      </c>
      <c r="E85">
        <v>1519</v>
      </c>
      <c r="F85">
        <v>1772</v>
      </c>
      <c r="G85">
        <v>79</v>
      </c>
      <c r="H85">
        <v>379</v>
      </c>
      <c r="I85">
        <v>832</v>
      </c>
      <c r="J85">
        <v>8</v>
      </c>
      <c r="K85">
        <v>8</v>
      </c>
    </row>
    <row r="86" spans="1:11" ht="15.75">
      <c r="A86" s="63">
        <v>0.6194444444444445</v>
      </c>
      <c r="B86" t="s">
        <v>148</v>
      </c>
      <c r="C86">
        <v>18</v>
      </c>
      <c r="D86">
        <v>1519</v>
      </c>
      <c r="E86">
        <v>1772</v>
      </c>
      <c r="F86">
        <v>1741</v>
      </c>
      <c r="G86">
        <v>79</v>
      </c>
      <c r="H86">
        <v>379</v>
      </c>
      <c r="I86">
        <v>832</v>
      </c>
      <c r="J86">
        <v>6</v>
      </c>
      <c r="K86">
        <v>5</v>
      </c>
    </row>
    <row r="87" spans="1:11" ht="15.75">
      <c r="A87" s="63">
        <v>0.6305555555555555</v>
      </c>
      <c r="B87" t="s">
        <v>149</v>
      </c>
      <c r="C87">
        <v>19</v>
      </c>
      <c r="D87">
        <v>1086</v>
      </c>
      <c r="E87">
        <v>1902</v>
      </c>
      <c r="F87">
        <v>48</v>
      </c>
      <c r="G87">
        <v>1519</v>
      </c>
      <c r="H87">
        <v>1741</v>
      </c>
      <c r="I87">
        <v>1772</v>
      </c>
      <c r="J87">
        <v>3</v>
      </c>
      <c r="K87">
        <v>5</v>
      </c>
    </row>
    <row r="88" spans="1:11" ht="15.75">
      <c r="A88" s="63">
        <v>0.642361111111111</v>
      </c>
      <c r="B88" t="s">
        <v>0</v>
      </c>
      <c r="C88">
        <v>20</v>
      </c>
      <c r="D88">
        <v>1086</v>
      </c>
      <c r="E88">
        <v>48</v>
      </c>
      <c r="F88">
        <v>1902</v>
      </c>
      <c r="G88">
        <v>1772</v>
      </c>
      <c r="H88">
        <v>1519</v>
      </c>
      <c r="I88">
        <v>1741</v>
      </c>
      <c r="J88">
        <v>8</v>
      </c>
      <c r="K88">
        <v>6</v>
      </c>
    </row>
    <row r="89" spans="1:11" ht="15.75">
      <c r="A89" s="63">
        <v>0.6513888888888889</v>
      </c>
      <c r="B89" t="s">
        <v>1</v>
      </c>
      <c r="C89">
        <v>21</v>
      </c>
      <c r="D89">
        <v>48</v>
      </c>
      <c r="E89">
        <v>1086</v>
      </c>
      <c r="F89">
        <v>1902</v>
      </c>
      <c r="G89">
        <v>1519</v>
      </c>
      <c r="H89">
        <v>1772</v>
      </c>
      <c r="I89">
        <v>1741</v>
      </c>
      <c r="J89">
        <v>9</v>
      </c>
      <c r="K89">
        <v>6</v>
      </c>
    </row>
    <row r="90" spans="8:11" ht="15.75">
      <c r="H90" t="s">
        <v>128</v>
      </c>
      <c r="J90">
        <f>SUM(J74:J89)</f>
        <v>115</v>
      </c>
      <c r="K90" s="32">
        <f>SUM(K74:K89)</f>
        <v>97</v>
      </c>
    </row>
    <row r="91" spans="8:11" ht="15.75">
      <c r="H91" t="s">
        <v>129</v>
      </c>
      <c r="K91">
        <f>(J90+K90)/(89-73)/2</f>
        <v>6.625</v>
      </c>
    </row>
  </sheetData>
  <sheetProtection/>
  <mergeCells count="2">
    <mergeCell ref="A1:J1"/>
    <mergeCell ref="A72:K72"/>
  </mergeCells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66">
      <selection activeCell="L100" sqref="L100"/>
    </sheetView>
  </sheetViews>
  <sheetFormatPr defaultColWidth="11.00390625" defaultRowHeight="15.75"/>
  <sheetData>
    <row r="1" spans="1:10" ht="15.75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1" ht="31.5">
      <c r="A2" s="3" t="s">
        <v>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11" t="s">
        <v>39</v>
      </c>
    </row>
    <row r="3" spans="1:12" ht="15.75">
      <c r="A3" s="63">
        <v>0.38680555555555557</v>
      </c>
      <c r="B3">
        <v>1</v>
      </c>
      <c r="C3">
        <v>2429</v>
      </c>
      <c r="D3">
        <v>2637</v>
      </c>
      <c r="E3">
        <v>973</v>
      </c>
      <c r="F3">
        <v>3230</v>
      </c>
      <c r="G3">
        <v>2496</v>
      </c>
      <c r="H3">
        <v>3041</v>
      </c>
      <c r="I3">
        <v>4</v>
      </c>
      <c r="J3">
        <v>3</v>
      </c>
      <c r="K3">
        <v>0</v>
      </c>
      <c r="L3" t="s">
        <v>41</v>
      </c>
    </row>
    <row r="4" spans="1:11" ht="15.75">
      <c r="A4" s="63">
        <v>0.39166666666666666</v>
      </c>
      <c r="B4">
        <v>2</v>
      </c>
      <c r="C4">
        <v>3011</v>
      </c>
      <c r="D4">
        <v>585</v>
      </c>
      <c r="E4">
        <v>1457</v>
      </c>
      <c r="F4">
        <v>842</v>
      </c>
      <c r="G4">
        <v>2659</v>
      </c>
      <c r="H4">
        <v>2102</v>
      </c>
      <c r="I4">
        <v>1</v>
      </c>
      <c r="J4">
        <v>3</v>
      </c>
      <c r="K4" s="14">
        <f aca="true" t="shared" si="0" ref="K4:K67">A4-A3</f>
        <v>0.004861111111111094</v>
      </c>
    </row>
    <row r="5" spans="1:11" ht="15.75">
      <c r="A5" s="63">
        <v>0.3979166666666667</v>
      </c>
      <c r="B5">
        <v>3</v>
      </c>
      <c r="C5">
        <v>1703</v>
      </c>
      <c r="D5">
        <v>2057</v>
      </c>
      <c r="E5">
        <v>4</v>
      </c>
      <c r="F5">
        <v>1641</v>
      </c>
      <c r="G5">
        <v>2485</v>
      </c>
      <c r="H5">
        <v>2520</v>
      </c>
      <c r="I5">
        <v>3</v>
      </c>
      <c r="J5">
        <v>1</v>
      </c>
      <c r="K5" s="14">
        <f t="shared" si="0"/>
        <v>0.006250000000000033</v>
      </c>
    </row>
    <row r="6" spans="1:11" ht="15.75">
      <c r="A6" s="63">
        <v>0.40208333333333335</v>
      </c>
      <c r="B6">
        <v>4</v>
      </c>
      <c r="C6">
        <v>1572</v>
      </c>
      <c r="D6">
        <v>2984</v>
      </c>
      <c r="E6">
        <v>3019</v>
      </c>
      <c r="F6">
        <v>473</v>
      </c>
      <c r="G6">
        <v>1622</v>
      </c>
      <c r="H6">
        <v>3156</v>
      </c>
      <c r="I6">
        <v>0</v>
      </c>
      <c r="J6">
        <v>3</v>
      </c>
      <c r="K6" s="14">
        <f t="shared" si="0"/>
        <v>0.004166666666666652</v>
      </c>
    </row>
    <row r="7" spans="1:11" ht="15.75">
      <c r="A7" s="63">
        <v>0.4069444444444445</v>
      </c>
      <c r="B7">
        <v>5</v>
      </c>
      <c r="C7">
        <v>1669</v>
      </c>
      <c r="D7">
        <v>2484</v>
      </c>
      <c r="E7">
        <v>1266</v>
      </c>
      <c r="F7">
        <v>39</v>
      </c>
      <c r="G7">
        <v>3009</v>
      </c>
      <c r="H7">
        <v>2543</v>
      </c>
      <c r="I7">
        <v>1</v>
      </c>
      <c r="J7">
        <v>9</v>
      </c>
      <c r="K7" s="14">
        <f t="shared" si="0"/>
        <v>0.004861111111111149</v>
      </c>
    </row>
    <row r="8" spans="1:11" ht="15.75">
      <c r="A8" s="63">
        <v>0.41180555555555554</v>
      </c>
      <c r="B8">
        <v>6</v>
      </c>
      <c r="C8">
        <v>2037</v>
      </c>
      <c r="D8">
        <v>509</v>
      </c>
      <c r="E8">
        <v>812</v>
      </c>
      <c r="F8">
        <v>2139</v>
      </c>
      <c r="G8">
        <v>25</v>
      </c>
      <c r="H8">
        <v>987</v>
      </c>
      <c r="I8">
        <v>4</v>
      </c>
      <c r="J8">
        <v>13</v>
      </c>
      <c r="K8" s="14">
        <f t="shared" si="0"/>
        <v>0.004861111111111038</v>
      </c>
    </row>
    <row r="9" spans="1:11" ht="15.75">
      <c r="A9" s="63">
        <v>0.4173611111111111</v>
      </c>
      <c r="B9">
        <v>7</v>
      </c>
      <c r="C9">
        <v>1013</v>
      </c>
      <c r="D9">
        <v>3155</v>
      </c>
      <c r="E9">
        <v>1726</v>
      </c>
      <c r="F9">
        <v>254</v>
      </c>
      <c r="G9">
        <v>1780</v>
      </c>
      <c r="H9">
        <v>1631</v>
      </c>
      <c r="I9">
        <v>1</v>
      </c>
      <c r="J9">
        <v>10</v>
      </c>
      <c r="K9" s="14">
        <f t="shared" si="0"/>
        <v>0.005555555555555591</v>
      </c>
    </row>
    <row r="10" spans="1:11" ht="15.75">
      <c r="A10" s="63">
        <v>0.4215277777777778</v>
      </c>
      <c r="B10">
        <v>8</v>
      </c>
      <c r="C10">
        <v>1661</v>
      </c>
      <c r="D10">
        <v>1967</v>
      </c>
      <c r="E10">
        <v>1641</v>
      </c>
      <c r="F10">
        <v>988</v>
      </c>
      <c r="G10">
        <v>2813</v>
      </c>
      <c r="H10">
        <v>2429</v>
      </c>
      <c r="I10">
        <v>4</v>
      </c>
      <c r="J10">
        <v>4</v>
      </c>
      <c r="K10" s="14">
        <f t="shared" si="0"/>
        <v>0.004166666666666652</v>
      </c>
    </row>
    <row r="11" spans="1:11" ht="15.75">
      <c r="A11" s="63">
        <v>0.42569444444444443</v>
      </c>
      <c r="B11">
        <v>9</v>
      </c>
      <c r="C11">
        <v>3230</v>
      </c>
      <c r="D11">
        <v>39</v>
      </c>
      <c r="E11">
        <v>1266</v>
      </c>
      <c r="F11">
        <v>812</v>
      </c>
      <c r="G11">
        <v>2520</v>
      </c>
      <c r="H11">
        <v>1669</v>
      </c>
      <c r="I11">
        <v>7</v>
      </c>
      <c r="J11">
        <v>0</v>
      </c>
      <c r="K11" s="14">
        <f t="shared" si="0"/>
        <v>0.004166666666666652</v>
      </c>
    </row>
    <row r="12" spans="1:11" ht="15.75">
      <c r="A12" s="63">
        <v>0.4291666666666667</v>
      </c>
      <c r="B12">
        <v>10</v>
      </c>
      <c r="C12">
        <v>2543</v>
      </c>
      <c r="D12">
        <v>1622</v>
      </c>
      <c r="E12">
        <v>2057</v>
      </c>
      <c r="F12">
        <v>987</v>
      </c>
      <c r="G12">
        <v>3155</v>
      </c>
      <c r="H12">
        <v>4</v>
      </c>
      <c r="I12">
        <v>5</v>
      </c>
      <c r="J12">
        <v>7</v>
      </c>
      <c r="K12" s="14">
        <f t="shared" si="0"/>
        <v>0.0034722222222222654</v>
      </c>
    </row>
    <row r="13" spans="1:11" ht="15.75">
      <c r="A13" s="63">
        <v>0.43333333333333335</v>
      </c>
      <c r="B13">
        <v>11</v>
      </c>
      <c r="C13">
        <v>1457</v>
      </c>
      <c r="D13">
        <v>2139</v>
      </c>
      <c r="E13">
        <v>1967</v>
      </c>
      <c r="F13">
        <v>3019</v>
      </c>
      <c r="G13">
        <v>2813</v>
      </c>
      <c r="H13">
        <v>509</v>
      </c>
      <c r="I13">
        <v>1</v>
      </c>
      <c r="J13">
        <v>1</v>
      </c>
      <c r="K13" s="14">
        <f t="shared" si="0"/>
        <v>0.004166666666666652</v>
      </c>
    </row>
    <row r="14" spans="1:11" ht="15.75">
      <c r="A14" s="63">
        <v>0.4381944444444445</v>
      </c>
      <c r="B14">
        <v>12</v>
      </c>
      <c r="C14">
        <v>973</v>
      </c>
      <c r="D14">
        <v>2102</v>
      </c>
      <c r="E14">
        <v>1703</v>
      </c>
      <c r="F14">
        <v>842</v>
      </c>
      <c r="G14">
        <v>1572</v>
      </c>
      <c r="H14">
        <v>1013</v>
      </c>
      <c r="I14">
        <v>3</v>
      </c>
      <c r="J14">
        <v>5</v>
      </c>
      <c r="K14" s="14">
        <f t="shared" si="0"/>
        <v>0.004861111111111149</v>
      </c>
    </row>
    <row r="15" spans="1:11" ht="15.75">
      <c r="A15" s="63">
        <v>0.4451388888888889</v>
      </c>
      <c r="B15">
        <v>13</v>
      </c>
      <c r="C15">
        <v>3011</v>
      </c>
      <c r="D15">
        <v>2659</v>
      </c>
      <c r="E15">
        <v>2485</v>
      </c>
      <c r="F15">
        <v>2637</v>
      </c>
      <c r="G15">
        <v>1631</v>
      </c>
      <c r="H15">
        <v>25</v>
      </c>
      <c r="I15">
        <v>2</v>
      </c>
      <c r="J15">
        <v>11</v>
      </c>
      <c r="K15" s="14">
        <f t="shared" si="0"/>
        <v>0.00694444444444442</v>
      </c>
    </row>
    <row r="16" spans="1:11" ht="15.75">
      <c r="A16" s="63">
        <v>0.45069444444444445</v>
      </c>
      <c r="B16">
        <v>14</v>
      </c>
      <c r="C16">
        <v>2484</v>
      </c>
      <c r="D16">
        <v>3156</v>
      </c>
      <c r="E16">
        <v>988</v>
      </c>
      <c r="F16">
        <v>473</v>
      </c>
      <c r="G16">
        <v>1780</v>
      </c>
      <c r="H16">
        <v>585</v>
      </c>
      <c r="I16">
        <v>0</v>
      </c>
      <c r="J16">
        <v>1</v>
      </c>
      <c r="K16" s="14">
        <f t="shared" si="0"/>
        <v>0.005555555555555536</v>
      </c>
    </row>
    <row r="17" spans="1:11" ht="15.75">
      <c r="A17" s="63">
        <v>0.4548611111111111</v>
      </c>
      <c r="B17">
        <v>15</v>
      </c>
      <c r="C17">
        <v>2984</v>
      </c>
      <c r="D17">
        <v>1726</v>
      </c>
      <c r="E17">
        <v>3009</v>
      </c>
      <c r="F17">
        <v>3041</v>
      </c>
      <c r="G17">
        <v>2037</v>
      </c>
      <c r="H17">
        <v>1661</v>
      </c>
      <c r="I17">
        <v>5</v>
      </c>
      <c r="J17">
        <v>0</v>
      </c>
      <c r="K17" s="14">
        <f t="shared" si="0"/>
        <v>0.004166666666666652</v>
      </c>
    </row>
    <row r="18" spans="1:11" ht="15.75">
      <c r="A18" s="63">
        <v>0.4590277777777778</v>
      </c>
      <c r="B18">
        <v>16</v>
      </c>
      <c r="C18">
        <v>2496</v>
      </c>
      <c r="D18">
        <v>2485</v>
      </c>
      <c r="E18">
        <v>1457</v>
      </c>
      <c r="F18">
        <v>254</v>
      </c>
      <c r="G18">
        <v>1641</v>
      </c>
      <c r="H18">
        <v>1572</v>
      </c>
      <c r="I18">
        <v>6</v>
      </c>
      <c r="J18">
        <v>14</v>
      </c>
      <c r="K18" s="14">
        <f t="shared" si="0"/>
        <v>0.004166666666666707</v>
      </c>
    </row>
    <row r="19" spans="1:11" ht="15.75">
      <c r="A19" s="63">
        <v>0.46319444444444446</v>
      </c>
      <c r="B19">
        <v>17</v>
      </c>
      <c r="C19">
        <v>1780</v>
      </c>
      <c r="D19">
        <v>1266</v>
      </c>
      <c r="E19">
        <v>987</v>
      </c>
      <c r="F19">
        <v>1967</v>
      </c>
      <c r="G19">
        <v>2637</v>
      </c>
      <c r="H19">
        <v>2102</v>
      </c>
      <c r="I19">
        <v>3</v>
      </c>
      <c r="J19">
        <v>3</v>
      </c>
      <c r="K19" s="14">
        <f t="shared" si="0"/>
        <v>0.004166666666666652</v>
      </c>
    </row>
    <row r="20" spans="1:11" ht="15.75">
      <c r="A20" s="63">
        <v>0.4666666666666666</v>
      </c>
      <c r="B20">
        <v>18</v>
      </c>
      <c r="C20">
        <v>973</v>
      </c>
      <c r="D20">
        <v>1631</v>
      </c>
      <c r="E20">
        <v>2543</v>
      </c>
      <c r="F20">
        <v>3019</v>
      </c>
      <c r="G20">
        <v>1703</v>
      </c>
      <c r="H20">
        <v>1661</v>
      </c>
      <c r="I20">
        <v>9</v>
      </c>
      <c r="J20">
        <v>4</v>
      </c>
      <c r="K20" s="14">
        <f t="shared" si="0"/>
        <v>0.0034722222222221544</v>
      </c>
    </row>
    <row r="21" spans="1:11" ht="15.75">
      <c r="A21" s="63">
        <v>0.47152777777777777</v>
      </c>
      <c r="B21">
        <v>19</v>
      </c>
      <c r="C21">
        <v>254</v>
      </c>
      <c r="D21">
        <v>1622</v>
      </c>
      <c r="E21">
        <v>3009</v>
      </c>
      <c r="F21">
        <v>25</v>
      </c>
      <c r="G21">
        <v>585</v>
      </c>
      <c r="H21">
        <v>39</v>
      </c>
      <c r="I21">
        <v>7</v>
      </c>
      <c r="J21">
        <v>11</v>
      </c>
      <c r="K21" s="14">
        <f t="shared" si="0"/>
        <v>0.004861111111111149</v>
      </c>
    </row>
    <row r="22" spans="1:11" ht="15.75">
      <c r="A22" s="63">
        <v>0.475</v>
      </c>
      <c r="B22">
        <v>20</v>
      </c>
      <c r="C22">
        <v>3011</v>
      </c>
      <c r="D22">
        <v>2813</v>
      </c>
      <c r="E22">
        <v>3230</v>
      </c>
      <c r="F22">
        <v>3155</v>
      </c>
      <c r="G22">
        <v>3156</v>
      </c>
      <c r="H22">
        <v>2037</v>
      </c>
      <c r="I22">
        <v>1</v>
      </c>
      <c r="J22">
        <v>0</v>
      </c>
      <c r="K22" s="14">
        <f t="shared" si="0"/>
        <v>0.00347222222222221</v>
      </c>
    </row>
    <row r="23" spans="1:11" ht="15.75">
      <c r="A23" s="63">
        <v>0.48194444444444445</v>
      </c>
      <c r="B23">
        <v>21</v>
      </c>
      <c r="C23">
        <v>2429</v>
      </c>
      <c r="D23">
        <v>812</v>
      </c>
      <c r="E23">
        <v>1013</v>
      </c>
      <c r="F23">
        <v>2057</v>
      </c>
      <c r="G23">
        <v>2139</v>
      </c>
      <c r="H23">
        <v>473</v>
      </c>
      <c r="I23">
        <v>5</v>
      </c>
      <c r="J23">
        <v>2</v>
      </c>
      <c r="K23" s="14">
        <f t="shared" si="0"/>
        <v>0.006944444444444475</v>
      </c>
    </row>
    <row r="24" spans="1:11" ht="15.75">
      <c r="A24" s="63">
        <v>0.4861111111111111</v>
      </c>
      <c r="B24">
        <v>22</v>
      </c>
      <c r="C24">
        <v>988</v>
      </c>
      <c r="D24">
        <v>2520</v>
      </c>
      <c r="E24">
        <v>842</v>
      </c>
      <c r="F24">
        <v>2484</v>
      </c>
      <c r="G24">
        <v>3041</v>
      </c>
      <c r="H24">
        <v>2984</v>
      </c>
      <c r="I24">
        <v>5</v>
      </c>
      <c r="J24">
        <v>1</v>
      </c>
      <c r="K24" s="14">
        <f t="shared" si="0"/>
        <v>0.004166666666666652</v>
      </c>
    </row>
    <row r="25" spans="1:12" ht="15.75">
      <c r="A25" s="63">
        <v>0.4902777777777778</v>
      </c>
      <c r="B25">
        <v>23</v>
      </c>
      <c r="C25">
        <v>4</v>
      </c>
      <c r="D25">
        <v>2659</v>
      </c>
      <c r="E25">
        <v>509</v>
      </c>
      <c r="F25">
        <v>1726</v>
      </c>
      <c r="G25">
        <v>2496</v>
      </c>
      <c r="H25">
        <v>1669</v>
      </c>
      <c r="I25">
        <v>6</v>
      </c>
      <c r="J25">
        <v>6</v>
      </c>
      <c r="K25" s="14">
        <f t="shared" si="0"/>
        <v>0.004166666666666707</v>
      </c>
      <c r="L25" s="14">
        <f>(SUM(K3:K25))/(25-3)</f>
        <v>0.004703282828282829</v>
      </c>
    </row>
    <row r="26" spans="1:12" ht="15.75">
      <c r="A26" s="63">
        <v>0.5493055555555556</v>
      </c>
      <c r="B26">
        <v>24</v>
      </c>
      <c r="C26">
        <v>2139</v>
      </c>
      <c r="D26">
        <v>1572</v>
      </c>
      <c r="E26">
        <v>585</v>
      </c>
      <c r="F26">
        <v>39</v>
      </c>
      <c r="G26">
        <v>2637</v>
      </c>
      <c r="H26">
        <v>1703</v>
      </c>
      <c r="I26">
        <v>4</v>
      </c>
      <c r="J26">
        <v>5</v>
      </c>
      <c r="K26" s="14">
        <v>0</v>
      </c>
      <c r="L26" t="s">
        <v>46</v>
      </c>
    </row>
    <row r="27" spans="1:11" ht="15.75">
      <c r="A27" s="63">
        <v>0.5534722222222223</v>
      </c>
      <c r="B27">
        <v>25</v>
      </c>
      <c r="C27">
        <v>842</v>
      </c>
      <c r="D27">
        <v>2543</v>
      </c>
      <c r="E27">
        <v>3019</v>
      </c>
      <c r="F27">
        <v>2037</v>
      </c>
      <c r="G27">
        <v>3230</v>
      </c>
      <c r="H27">
        <v>2485</v>
      </c>
      <c r="I27">
        <v>9</v>
      </c>
      <c r="J27">
        <v>4</v>
      </c>
      <c r="K27" s="14">
        <f t="shared" si="0"/>
        <v>0.004166666666666652</v>
      </c>
    </row>
    <row r="28" spans="1:11" ht="15.75">
      <c r="A28" s="63">
        <v>0.5583333333333333</v>
      </c>
      <c r="B28">
        <v>26</v>
      </c>
      <c r="C28">
        <v>1266</v>
      </c>
      <c r="D28">
        <v>1631</v>
      </c>
      <c r="E28">
        <v>988</v>
      </c>
      <c r="F28">
        <v>3155</v>
      </c>
      <c r="G28">
        <v>2057</v>
      </c>
      <c r="H28">
        <v>1457</v>
      </c>
      <c r="I28">
        <v>2</v>
      </c>
      <c r="J28">
        <v>0</v>
      </c>
      <c r="K28" s="64">
        <f t="shared" si="0"/>
        <v>0.004861111111111094</v>
      </c>
    </row>
    <row r="29" spans="1:11" ht="15.75">
      <c r="A29" s="63">
        <v>0.5638888888888889</v>
      </c>
      <c r="B29">
        <v>27</v>
      </c>
      <c r="C29">
        <v>1726</v>
      </c>
      <c r="D29">
        <v>1622</v>
      </c>
      <c r="E29">
        <v>1967</v>
      </c>
      <c r="F29">
        <v>2520</v>
      </c>
      <c r="G29">
        <v>3009</v>
      </c>
      <c r="H29">
        <v>2102</v>
      </c>
      <c r="I29">
        <v>2</v>
      </c>
      <c r="J29">
        <v>0</v>
      </c>
      <c r="K29" s="64">
        <f t="shared" si="0"/>
        <v>0.005555555555555536</v>
      </c>
    </row>
    <row r="30" spans="1:11" ht="15.75">
      <c r="A30" s="63">
        <v>0.5694444444444444</v>
      </c>
      <c r="B30">
        <v>28</v>
      </c>
      <c r="C30">
        <v>4</v>
      </c>
      <c r="D30">
        <v>3156</v>
      </c>
      <c r="E30">
        <v>2984</v>
      </c>
      <c r="F30">
        <v>973</v>
      </c>
      <c r="G30">
        <v>812</v>
      </c>
      <c r="H30">
        <v>2659</v>
      </c>
      <c r="I30">
        <v>1</v>
      </c>
      <c r="J30">
        <v>1</v>
      </c>
      <c r="K30" s="64">
        <f t="shared" si="0"/>
        <v>0.005555555555555536</v>
      </c>
    </row>
    <row r="31" spans="1:11" ht="15.75">
      <c r="A31" s="63">
        <v>0.5736111111111112</v>
      </c>
      <c r="B31">
        <v>29</v>
      </c>
      <c r="C31">
        <v>2484</v>
      </c>
      <c r="D31">
        <v>254</v>
      </c>
      <c r="E31">
        <v>25</v>
      </c>
      <c r="F31">
        <v>3011</v>
      </c>
      <c r="G31">
        <v>1641</v>
      </c>
      <c r="H31">
        <v>2429</v>
      </c>
      <c r="I31">
        <v>15</v>
      </c>
      <c r="J31">
        <v>5</v>
      </c>
      <c r="K31" s="64">
        <f t="shared" si="0"/>
        <v>0.004166666666666763</v>
      </c>
    </row>
    <row r="32" spans="1:11" ht="15.75">
      <c r="A32" s="63">
        <v>0.5777777777777778</v>
      </c>
      <c r="B32">
        <v>30</v>
      </c>
      <c r="C32">
        <v>1669</v>
      </c>
      <c r="D32">
        <v>987</v>
      </c>
      <c r="E32">
        <v>3041</v>
      </c>
      <c r="F32">
        <v>2496</v>
      </c>
      <c r="G32">
        <v>1661</v>
      </c>
      <c r="H32">
        <v>1013</v>
      </c>
      <c r="I32">
        <v>2</v>
      </c>
      <c r="J32">
        <v>8</v>
      </c>
      <c r="K32" s="64">
        <f t="shared" si="0"/>
        <v>0.004166666666666652</v>
      </c>
    </row>
    <row r="33" spans="1:11" ht="15.75">
      <c r="A33" s="63">
        <v>0.5847222222222223</v>
      </c>
      <c r="B33">
        <v>31</v>
      </c>
      <c r="C33">
        <v>509</v>
      </c>
      <c r="D33">
        <v>473</v>
      </c>
      <c r="E33">
        <v>2102</v>
      </c>
      <c r="F33">
        <v>2813</v>
      </c>
      <c r="G33">
        <v>1780</v>
      </c>
      <c r="H33">
        <v>2485</v>
      </c>
      <c r="I33">
        <v>0</v>
      </c>
      <c r="J33">
        <v>0</v>
      </c>
      <c r="K33" s="64">
        <f t="shared" si="0"/>
        <v>0.00694444444444442</v>
      </c>
    </row>
    <row r="34" spans="1:11" ht="15.75">
      <c r="A34" s="63">
        <v>0.5881944444444445</v>
      </c>
      <c r="B34">
        <v>32</v>
      </c>
      <c r="C34">
        <v>3156</v>
      </c>
      <c r="D34">
        <v>3009</v>
      </c>
      <c r="E34">
        <v>1703</v>
      </c>
      <c r="F34">
        <v>1457</v>
      </c>
      <c r="G34">
        <v>3230</v>
      </c>
      <c r="H34">
        <v>2429</v>
      </c>
      <c r="I34">
        <v>1</v>
      </c>
      <c r="J34">
        <v>3</v>
      </c>
      <c r="K34" s="64">
        <f t="shared" si="0"/>
        <v>0.00347222222222221</v>
      </c>
    </row>
    <row r="35" spans="1:11" ht="15.75">
      <c r="A35" s="63">
        <v>0.5916666666666667</v>
      </c>
      <c r="B35">
        <v>33</v>
      </c>
      <c r="C35">
        <v>1641</v>
      </c>
      <c r="D35">
        <v>988</v>
      </c>
      <c r="E35">
        <v>39</v>
      </c>
      <c r="F35">
        <v>3011</v>
      </c>
      <c r="G35">
        <v>1726</v>
      </c>
      <c r="H35">
        <v>987</v>
      </c>
      <c r="I35">
        <v>7</v>
      </c>
      <c r="J35">
        <v>8</v>
      </c>
      <c r="K35" s="64">
        <f t="shared" si="0"/>
        <v>0.00347222222222221</v>
      </c>
    </row>
    <row r="36" spans="1:11" ht="15.75">
      <c r="A36" s="63">
        <v>0.5958333333333333</v>
      </c>
      <c r="B36">
        <v>34</v>
      </c>
      <c r="C36">
        <v>1622</v>
      </c>
      <c r="D36">
        <v>1572</v>
      </c>
      <c r="E36">
        <v>1631</v>
      </c>
      <c r="F36">
        <v>3041</v>
      </c>
      <c r="G36">
        <v>509</v>
      </c>
      <c r="H36">
        <v>1266</v>
      </c>
      <c r="I36">
        <v>6</v>
      </c>
      <c r="J36">
        <v>4</v>
      </c>
      <c r="K36" s="64">
        <f t="shared" si="0"/>
        <v>0.004166666666666652</v>
      </c>
    </row>
    <row r="37" spans="1:11" ht="15.75">
      <c r="A37" s="63">
        <v>0.6020833333333333</v>
      </c>
      <c r="B37">
        <v>35</v>
      </c>
      <c r="C37">
        <v>2520</v>
      </c>
      <c r="D37">
        <v>2057</v>
      </c>
      <c r="E37">
        <v>2637</v>
      </c>
      <c r="F37">
        <v>973</v>
      </c>
      <c r="G37">
        <v>25</v>
      </c>
      <c r="H37">
        <v>1669</v>
      </c>
      <c r="I37">
        <v>5</v>
      </c>
      <c r="J37">
        <v>16</v>
      </c>
      <c r="K37" s="64">
        <f t="shared" si="0"/>
        <v>0.006249999999999978</v>
      </c>
    </row>
    <row r="38" spans="1:11" ht="15.75">
      <c r="A38" s="63">
        <v>0.6125</v>
      </c>
      <c r="B38">
        <v>36</v>
      </c>
      <c r="C38">
        <v>1967</v>
      </c>
      <c r="D38">
        <v>1013</v>
      </c>
      <c r="E38">
        <v>1780</v>
      </c>
      <c r="F38">
        <v>2984</v>
      </c>
      <c r="G38">
        <v>2543</v>
      </c>
      <c r="H38">
        <v>2659</v>
      </c>
      <c r="I38">
        <v>0</v>
      </c>
      <c r="J38">
        <v>2</v>
      </c>
      <c r="K38" s="64">
        <f t="shared" si="0"/>
        <v>0.01041666666666674</v>
      </c>
    </row>
    <row r="39" spans="1:11" ht="15.75">
      <c r="A39" s="63">
        <v>0.6152777777777778</v>
      </c>
      <c r="B39">
        <v>37</v>
      </c>
      <c r="C39">
        <v>842</v>
      </c>
      <c r="D39">
        <v>1661</v>
      </c>
      <c r="E39">
        <v>254</v>
      </c>
      <c r="F39">
        <v>812</v>
      </c>
      <c r="G39">
        <v>4</v>
      </c>
      <c r="H39">
        <v>2139</v>
      </c>
      <c r="I39">
        <v>11</v>
      </c>
      <c r="J39">
        <v>3</v>
      </c>
      <c r="K39" s="64">
        <f t="shared" si="0"/>
        <v>0.002777777777777768</v>
      </c>
    </row>
    <row r="40" spans="1:11" ht="15.75">
      <c r="A40" s="63">
        <v>0.61875</v>
      </c>
      <c r="B40">
        <v>38</v>
      </c>
      <c r="C40">
        <v>2813</v>
      </c>
      <c r="D40">
        <v>3155</v>
      </c>
      <c r="E40">
        <v>2496</v>
      </c>
      <c r="F40">
        <v>2484</v>
      </c>
      <c r="G40">
        <v>3019</v>
      </c>
      <c r="H40">
        <v>585</v>
      </c>
      <c r="I40">
        <v>6</v>
      </c>
      <c r="J40">
        <v>3</v>
      </c>
      <c r="K40" s="64">
        <f t="shared" si="0"/>
        <v>0.00347222222222221</v>
      </c>
    </row>
    <row r="41" spans="1:11" ht="15.75">
      <c r="A41" s="63">
        <v>0.6236111111111111</v>
      </c>
      <c r="B41">
        <v>39</v>
      </c>
      <c r="C41">
        <v>2037</v>
      </c>
      <c r="D41">
        <v>2659</v>
      </c>
      <c r="E41">
        <v>987</v>
      </c>
      <c r="F41">
        <v>473</v>
      </c>
      <c r="G41">
        <v>1572</v>
      </c>
      <c r="H41">
        <v>1266</v>
      </c>
      <c r="I41">
        <v>3</v>
      </c>
      <c r="J41">
        <v>6</v>
      </c>
      <c r="K41" s="64">
        <f t="shared" si="0"/>
        <v>0.004861111111111094</v>
      </c>
    </row>
    <row r="42" spans="1:11" ht="15.75">
      <c r="A42" s="63">
        <v>0.6263888888888889</v>
      </c>
      <c r="B42">
        <v>40</v>
      </c>
      <c r="C42">
        <v>1669</v>
      </c>
      <c r="D42">
        <v>1622</v>
      </c>
      <c r="E42">
        <v>842</v>
      </c>
      <c r="F42">
        <v>1641</v>
      </c>
      <c r="G42">
        <v>3156</v>
      </c>
      <c r="H42">
        <v>1631</v>
      </c>
      <c r="I42">
        <v>9</v>
      </c>
      <c r="J42">
        <v>3</v>
      </c>
      <c r="K42" s="64">
        <f t="shared" si="0"/>
        <v>0.002777777777777768</v>
      </c>
    </row>
    <row r="43" spans="1:11" ht="15.75">
      <c r="A43" s="63">
        <v>0.6319444444444444</v>
      </c>
      <c r="B43">
        <v>41</v>
      </c>
      <c r="C43">
        <v>812</v>
      </c>
      <c r="D43">
        <v>25</v>
      </c>
      <c r="E43">
        <v>1703</v>
      </c>
      <c r="F43">
        <v>3041</v>
      </c>
      <c r="G43">
        <v>988</v>
      </c>
      <c r="H43">
        <v>1967</v>
      </c>
      <c r="I43">
        <v>7</v>
      </c>
      <c r="J43">
        <v>0</v>
      </c>
      <c r="K43" s="64">
        <f t="shared" si="0"/>
        <v>0.005555555555555536</v>
      </c>
    </row>
    <row r="44" spans="1:11" ht="15.75">
      <c r="A44" s="63">
        <v>0.6354166666666666</v>
      </c>
      <c r="B44">
        <v>42</v>
      </c>
      <c r="C44">
        <v>2102</v>
      </c>
      <c r="D44">
        <v>39</v>
      </c>
      <c r="E44">
        <v>1780</v>
      </c>
      <c r="F44">
        <v>2429</v>
      </c>
      <c r="G44">
        <v>2037</v>
      </c>
      <c r="H44">
        <v>3019</v>
      </c>
      <c r="I44">
        <v>1</v>
      </c>
      <c r="J44">
        <v>0</v>
      </c>
      <c r="K44" s="64">
        <f t="shared" si="0"/>
        <v>0.00347222222222221</v>
      </c>
    </row>
    <row r="45" spans="1:11" ht="15.75">
      <c r="A45" s="63">
        <v>0.6395833333333333</v>
      </c>
      <c r="B45">
        <v>43</v>
      </c>
      <c r="C45">
        <v>1457</v>
      </c>
      <c r="D45">
        <v>2484</v>
      </c>
      <c r="E45">
        <v>473</v>
      </c>
      <c r="F45">
        <v>4</v>
      </c>
      <c r="G45">
        <v>1726</v>
      </c>
      <c r="H45">
        <v>973</v>
      </c>
      <c r="I45">
        <v>4</v>
      </c>
      <c r="J45">
        <v>8</v>
      </c>
      <c r="K45" s="64">
        <f t="shared" si="0"/>
        <v>0.004166666666666652</v>
      </c>
    </row>
    <row r="46" spans="1:11" ht="15.75">
      <c r="A46" s="63">
        <v>0.6444444444444445</v>
      </c>
      <c r="B46">
        <v>44</v>
      </c>
      <c r="C46">
        <v>254</v>
      </c>
      <c r="D46">
        <v>2813</v>
      </c>
      <c r="E46">
        <v>2057</v>
      </c>
      <c r="F46">
        <v>2637</v>
      </c>
      <c r="G46">
        <v>2543</v>
      </c>
      <c r="H46">
        <v>3230</v>
      </c>
      <c r="I46">
        <v>10</v>
      </c>
      <c r="J46">
        <v>5</v>
      </c>
      <c r="K46" s="64">
        <f t="shared" si="0"/>
        <v>0.004861111111111205</v>
      </c>
    </row>
    <row r="47" spans="1:11" ht="15.75">
      <c r="A47" s="63">
        <v>0.6479166666666667</v>
      </c>
      <c r="B47">
        <v>45</v>
      </c>
      <c r="C47">
        <v>509</v>
      </c>
      <c r="D47">
        <v>2139</v>
      </c>
      <c r="E47">
        <v>1661</v>
      </c>
      <c r="F47">
        <v>2520</v>
      </c>
      <c r="G47">
        <v>3155</v>
      </c>
      <c r="H47">
        <v>585</v>
      </c>
      <c r="I47">
        <v>1</v>
      </c>
      <c r="J47">
        <v>1</v>
      </c>
      <c r="K47" s="64">
        <f t="shared" si="0"/>
        <v>0.00347222222222221</v>
      </c>
    </row>
    <row r="48" spans="1:11" ht="15.75">
      <c r="A48" s="63">
        <v>0.6513888888888889</v>
      </c>
      <c r="B48">
        <v>46</v>
      </c>
      <c r="C48">
        <v>2485</v>
      </c>
      <c r="D48">
        <v>1013</v>
      </c>
      <c r="E48">
        <v>2984</v>
      </c>
      <c r="F48">
        <v>2496</v>
      </c>
      <c r="G48">
        <v>3009</v>
      </c>
      <c r="H48">
        <v>3011</v>
      </c>
      <c r="I48">
        <v>4</v>
      </c>
      <c r="J48">
        <v>7</v>
      </c>
      <c r="K48" s="64">
        <f t="shared" si="0"/>
        <v>0.00347222222222221</v>
      </c>
    </row>
    <row r="49" spans="1:11" ht="15.75">
      <c r="A49" s="63">
        <v>0.6555555555555556</v>
      </c>
      <c r="B49">
        <v>47</v>
      </c>
      <c r="C49">
        <v>1726</v>
      </c>
      <c r="D49">
        <v>39</v>
      </c>
      <c r="E49">
        <v>2659</v>
      </c>
      <c r="F49">
        <v>2813</v>
      </c>
      <c r="G49">
        <v>1622</v>
      </c>
      <c r="H49">
        <v>1703</v>
      </c>
      <c r="I49">
        <v>6</v>
      </c>
      <c r="J49">
        <v>0</v>
      </c>
      <c r="K49" s="64">
        <f t="shared" si="0"/>
        <v>0.004166666666666652</v>
      </c>
    </row>
    <row r="50" spans="1:11" ht="15.75">
      <c r="A50" s="63">
        <v>0.6618055555555555</v>
      </c>
      <c r="B50">
        <v>48</v>
      </c>
      <c r="C50">
        <v>2520</v>
      </c>
      <c r="D50">
        <v>1780</v>
      </c>
      <c r="E50">
        <v>2037</v>
      </c>
      <c r="F50">
        <v>1669</v>
      </c>
      <c r="G50">
        <v>1457</v>
      </c>
      <c r="H50">
        <v>254</v>
      </c>
      <c r="I50">
        <v>3</v>
      </c>
      <c r="J50">
        <v>9</v>
      </c>
      <c r="K50" s="64">
        <f t="shared" si="0"/>
        <v>0.006249999999999978</v>
      </c>
    </row>
    <row r="51" spans="1:11" ht="15.75">
      <c r="A51" s="63">
        <v>0.6659722222222222</v>
      </c>
      <c r="B51">
        <v>49</v>
      </c>
      <c r="C51">
        <v>1631</v>
      </c>
      <c r="D51">
        <v>2984</v>
      </c>
      <c r="E51">
        <v>2429</v>
      </c>
      <c r="F51">
        <v>2543</v>
      </c>
      <c r="G51">
        <v>2139</v>
      </c>
      <c r="H51">
        <v>988</v>
      </c>
      <c r="I51">
        <v>7</v>
      </c>
      <c r="J51">
        <v>1</v>
      </c>
      <c r="K51" s="64">
        <f t="shared" si="0"/>
        <v>0.004166666666666652</v>
      </c>
    </row>
    <row r="52" spans="1:11" ht="15.75">
      <c r="A52" s="63">
        <v>0.6701388888888888</v>
      </c>
      <c r="B52">
        <v>50</v>
      </c>
      <c r="C52">
        <v>3155</v>
      </c>
      <c r="D52">
        <v>2637</v>
      </c>
      <c r="E52">
        <v>3009</v>
      </c>
      <c r="F52">
        <v>1641</v>
      </c>
      <c r="G52">
        <v>842</v>
      </c>
      <c r="H52">
        <v>473</v>
      </c>
      <c r="I52">
        <v>4</v>
      </c>
      <c r="J52">
        <v>5</v>
      </c>
      <c r="K52" s="64">
        <f t="shared" si="0"/>
        <v>0.004166666666666652</v>
      </c>
    </row>
    <row r="53" spans="1:11" ht="15.75">
      <c r="A53" s="63">
        <v>0.6729166666666666</v>
      </c>
      <c r="B53">
        <v>51</v>
      </c>
      <c r="C53">
        <v>2102</v>
      </c>
      <c r="D53">
        <v>1572</v>
      </c>
      <c r="E53">
        <v>3041</v>
      </c>
      <c r="F53">
        <v>2484</v>
      </c>
      <c r="G53">
        <v>2057</v>
      </c>
      <c r="H53">
        <v>1661</v>
      </c>
      <c r="I53">
        <v>2</v>
      </c>
      <c r="J53">
        <v>0</v>
      </c>
      <c r="K53" s="64">
        <f t="shared" si="0"/>
        <v>0.002777777777777768</v>
      </c>
    </row>
    <row r="54" spans="1:11" ht="15.75">
      <c r="A54" s="63">
        <v>0.6784722222222223</v>
      </c>
      <c r="B54">
        <v>52</v>
      </c>
      <c r="C54">
        <v>3019</v>
      </c>
      <c r="D54">
        <v>25</v>
      </c>
      <c r="E54">
        <v>3230</v>
      </c>
      <c r="F54">
        <v>1013</v>
      </c>
      <c r="G54">
        <v>4</v>
      </c>
      <c r="H54">
        <v>1266</v>
      </c>
      <c r="I54">
        <v>9</v>
      </c>
      <c r="J54">
        <v>2</v>
      </c>
      <c r="K54" s="64">
        <f t="shared" si="0"/>
        <v>0.005555555555555647</v>
      </c>
    </row>
    <row r="55" spans="1:11" ht="15.75">
      <c r="A55" s="63">
        <v>0.6826388888888889</v>
      </c>
      <c r="B55">
        <v>53</v>
      </c>
      <c r="C55">
        <v>585</v>
      </c>
      <c r="D55">
        <v>973</v>
      </c>
      <c r="E55">
        <v>3156</v>
      </c>
      <c r="F55">
        <v>987</v>
      </c>
      <c r="G55">
        <v>2485</v>
      </c>
      <c r="H55">
        <v>1967</v>
      </c>
      <c r="I55">
        <v>3</v>
      </c>
      <c r="J55">
        <v>8</v>
      </c>
      <c r="K55" s="64">
        <f t="shared" si="0"/>
        <v>0.004166666666666652</v>
      </c>
    </row>
    <row r="56" spans="1:11" ht="15.75">
      <c r="A56" s="63">
        <v>0.6868055555555556</v>
      </c>
      <c r="B56">
        <v>54</v>
      </c>
      <c r="C56">
        <v>2496</v>
      </c>
      <c r="D56">
        <v>509</v>
      </c>
      <c r="E56">
        <v>1703</v>
      </c>
      <c r="F56">
        <v>812</v>
      </c>
      <c r="G56">
        <v>3011</v>
      </c>
      <c r="H56">
        <v>1661</v>
      </c>
      <c r="I56">
        <v>7</v>
      </c>
      <c r="J56">
        <v>0</v>
      </c>
      <c r="K56" s="64">
        <f t="shared" si="0"/>
        <v>0.004166666666666652</v>
      </c>
    </row>
    <row r="57" spans="1:11" ht="15.75">
      <c r="A57" s="63">
        <v>0.6909722222222222</v>
      </c>
      <c r="B57">
        <v>55</v>
      </c>
      <c r="C57">
        <v>3041</v>
      </c>
      <c r="D57">
        <v>25</v>
      </c>
      <c r="E57">
        <v>2659</v>
      </c>
      <c r="F57">
        <v>2102</v>
      </c>
      <c r="G57">
        <v>3155</v>
      </c>
      <c r="H57">
        <v>2543</v>
      </c>
      <c r="I57">
        <v>7</v>
      </c>
      <c r="J57">
        <v>1</v>
      </c>
      <c r="K57" s="64">
        <f t="shared" si="0"/>
        <v>0.004166666666666652</v>
      </c>
    </row>
    <row r="58" spans="1:12" ht="15.75">
      <c r="A58" s="63">
        <v>0.6972222222222223</v>
      </c>
      <c r="B58">
        <v>56</v>
      </c>
      <c r="C58">
        <v>3156</v>
      </c>
      <c r="D58">
        <v>1669</v>
      </c>
      <c r="E58">
        <v>1572</v>
      </c>
      <c r="F58">
        <v>254</v>
      </c>
      <c r="G58">
        <v>2139</v>
      </c>
      <c r="H58">
        <v>1726</v>
      </c>
      <c r="I58">
        <v>3</v>
      </c>
      <c r="J58">
        <v>0</v>
      </c>
      <c r="K58" s="64">
        <f t="shared" si="0"/>
        <v>0.006250000000000089</v>
      </c>
      <c r="L58" s="14">
        <f>(SUM(K26:K58))/(58-26)</f>
        <v>0.004622395833333334</v>
      </c>
    </row>
    <row r="59" spans="1:12" ht="15.75">
      <c r="A59" s="63">
        <v>0.3875</v>
      </c>
      <c r="B59">
        <v>57</v>
      </c>
      <c r="C59">
        <v>473</v>
      </c>
      <c r="D59">
        <v>2037</v>
      </c>
      <c r="E59">
        <v>39</v>
      </c>
      <c r="F59">
        <v>1631</v>
      </c>
      <c r="G59">
        <v>2496</v>
      </c>
      <c r="H59">
        <v>1967</v>
      </c>
      <c r="I59">
        <v>2</v>
      </c>
      <c r="J59">
        <v>8</v>
      </c>
      <c r="K59" s="64">
        <v>0</v>
      </c>
      <c r="L59" t="s">
        <v>40</v>
      </c>
    </row>
    <row r="60" spans="1:11" ht="15.75">
      <c r="A60" s="63">
        <v>0.39305555555555555</v>
      </c>
      <c r="B60">
        <v>58</v>
      </c>
      <c r="C60">
        <v>988</v>
      </c>
      <c r="D60">
        <v>1780</v>
      </c>
      <c r="E60">
        <v>3011</v>
      </c>
      <c r="F60">
        <v>973</v>
      </c>
      <c r="G60">
        <v>1622</v>
      </c>
      <c r="H60">
        <v>3230</v>
      </c>
      <c r="I60">
        <v>1</v>
      </c>
      <c r="J60">
        <v>4</v>
      </c>
      <c r="K60" s="64">
        <f t="shared" si="0"/>
        <v>0.005555555555555536</v>
      </c>
    </row>
    <row r="61" spans="1:11" ht="15.75">
      <c r="A61" s="63">
        <v>0.3972222222222222</v>
      </c>
      <c r="B61">
        <v>59</v>
      </c>
      <c r="C61">
        <v>2057</v>
      </c>
      <c r="D61">
        <v>1266</v>
      </c>
      <c r="E61">
        <v>1641</v>
      </c>
      <c r="F61">
        <v>585</v>
      </c>
      <c r="G61">
        <v>509</v>
      </c>
      <c r="H61">
        <v>2984</v>
      </c>
      <c r="I61">
        <v>0</v>
      </c>
      <c r="J61">
        <v>4</v>
      </c>
      <c r="K61" s="64">
        <f t="shared" si="0"/>
        <v>0.004166666666666652</v>
      </c>
    </row>
    <row r="62" spans="1:11" ht="15.75">
      <c r="A62" s="63">
        <v>0.40138888888888885</v>
      </c>
      <c r="B62">
        <v>60</v>
      </c>
      <c r="C62">
        <v>2484</v>
      </c>
      <c r="D62">
        <v>2637</v>
      </c>
      <c r="E62">
        <v>812</v>
      </c>
      <c r="F62">
        <v>3019</v>
      </c>
      <c r="G62">
        <v>1013</v>
      </c>
      <c r="H62">
        <v>1457</v>
      </c>
      <c r="I62">
        <v>4</v>
      </c>
      <c r="J62">
        <v>3</v>
      </c>
      <c r="K62" s="64">
        <f t="shared" si="0"/>
        <v>0.004166666666666652</v>
      </c>
    </row>
    <row r="63" spans="1:11" ht="15.75">
      <c r="A63" s="63">
        <v>0.40625</v>
      </c>
      <c r="B63">
        <v>61</v>
      </c>
      <c r="C63">
        <v>2520</v>
      </c>
      <c r="D63">
        <v>2813</v>
      </c>
      <c r="E63">
        <v>987</v>
      </c>
      <c r="F63">
        <v>842</v>
      </c>
      <c r="G63">
        <v>4</v>
      </c>
      <c r="H63">
        <v>3009</v>
      </c>
      <c r="I63">
        <v>8</v>
      </c>
      <c r="J63">
        <v>4</v>
      </c>
      <c r="K63" s="64">
        <f t="shared" si="0"/>
        <v>0.004861111111111149</v>
      </c>
    </row>
    <row r="64" spans="1:11" ht="15.75">
      <c r="A64" s="63">
        <v>0.41041666666666665</v>
      </c>
      <c r="B64">
        <v>62</v>
      </c>
      <c r="C64">
        <v>2429</v>
      </c>
      <c r="D64">
        <v>2496</v>
      </c>
      <c r="E64">
        <v>2139</v>
      </c>
      <c r="F64">
        <v>2485</v>
      </c>
      <c r="G64">
        <v>1266</v>
      </c>
      <c r="H64">
        <v>1622</v>
      </c>
      <c r="I64">
        <v>2</v>
      </c>
      <c r="J64">
        <v>3</v>
      </c>
      <c r="K64" s="64">
        <f t="shared" si="0"/>
        <v>0.004166666666666652</v>
      </c>
    </row>
    <row r="65" spans="1:11" ht="15.75">
      <c r="A65" s="63">
        <v>0.4159722222222222</v>
      </c>
      <c r="B65">
        <v>63</v>
      </c>
      <c r="C65">
        <v>473</v>
      </c>
      <c r="D65">
        <v>3230</v>
      </c>
      <c r="E65">
        <v>1661</v>
      </c>
      <c r="F65">
        <v>25</v>
      </c>
      <c r="G65">
        <v>1457</v>
      </c>
      <c r="H65">
        <v>1641</v>
      </c>
      <c r="I65">
        <v>3</v>
      </c>
      <c r="J65">
        <v>6</v>
      </c>
      <c r="K65" s="64">
        <f t="shared" si="0"/>
        <v>0.005555555555555536</v>
      </c>
    </row>
    <row r="66" spans="1:11" ht="15.75">
      <c r="A66" s="63">
        <v>0.4201388888888889</v>
      </c>
      <c r="B66">
        <v>64</v>
      </c>
      <c r="C66">
        <v>3156</v>
      </c>
      <c r="D66">
        <v>1013</v>
      </c>
      <c r="E66">
        <v>2543</v>
      </c>
      <c r="F66">
        <v>2520</v>
      </c>
      <c r="G66">
        <v>39</v>
      </c>
      <c r="H66">
        <v>509</v>
      </c>
      <c r="I66">
        <v>3</v>
      </c>
      <c r="J66">
        <v>3</v>
      </c>
      <c r="K66" s="64">
        <f t="shared" si="0"/>
        <v>0.004166666666666707</v>
      </c>
    </row>
    <row r="67" spans="1:11" ht="15.75">
      <c r="A67" s="63">
        <v>0.42430555555555555</v>
      </c>
      <c r="B67">
        <v>65</v>
      </c>
      <c r="C67">
        <v>3155</v>
      </c>
      <c r="D67">
        <v>254</v>
      </c>
      <c r="E67">
        <v>1703</v>
      </c>
      <c r="F67">
        <v>973</v>
      </c>
      <c r="G67">
        <v>987</v>
      </c>
      <c r="H67">
        <v>2984</v>
      </c>
      <c r="I67">
        <v>6</v>
      </c>
      <c r="J67">
        <v>10</v>
      </c>
      <c r="K67" s="64">
        <f t="shared" si="0"/>
        <v>0.004166666666666652</v>
      </c>
    </row>
    <row r="68" spans="1:11" ht="15.75">
      <c r="A68" s="63">
        <v>0.4277777777777778</v>
      </c>
      <c r="B68">
        <v>66</v>
      </c>
      <c r="C68">
        <v>1780</v>
      </c>
      <c r="D68">
        <v>812</v>
      </c>
      <c r="E68">
        <v>1572</v>
      </c>
      <c r="F68">
        <v>1631</v>
      </c>
      <c r="G68">
        <v>3009</v>
      </c>
      <c r="H68">
        <v>2813</v>
      </c>
      <c r="I68">
        <v>2</v>
      </c>
      <c r="J68">
        <v>4</v>
      </c>
      <c r="K68" s="64">
        <f aca="true" t="shared" si="1" ref="K68:K79">A68-A67</f>
        <v>0.0034722222222222654</v>
      </c>
    </row>
    <row r="69" spans="1:11" ht="15.75">
      <c r="A69" s="63">
        <v>0.43263888888888885</v>
      </c>
      <c r="B69">
        <v>67</v>
      </c>
      <c r="C69">
        <v>842</v>
      </c>
      <c r="D69">
        <v>1726</v>
      </c>
      <c r="E69">
        <v>2484</v>
      </c>
      <c r="F69">
        <v>2057</v>
      </c>
      <c r="G69">
        <v>2659</v>
      </c>
      <c r="H69">
        <v>1967</v>
      </c>
      <c r="I69">
        <v>11</v>
      </c>
      <c r="J69">
        <v>3</v>
      </c>
      <c r="K69" s="64">
        <f t="shared" si="1"/>
        <v>0.004861111111111038</v>
      </c>
    </row>
    <row r="70" spans="1:11" ht="15.75">
      <c r="A70" s="63">
        <v>0.4354166666666666</v>
      </c>
      <c r="B70">
        <v>68</v>
      </c>
      <c r="C70">
        <v>2637</v>
      </c>
      <c r="D70">
        <v>4</v>
      </c>
      <c r="E70">
        <v>2485</v>
      </c>
      <c r="F70">
        <v>2037</v>
      </c>
      <c r="G70">
        <v>2102</v>
      </c>
      <c r="H70">
        <v>988</v>
      </c>
      <c r="I70">
        <v>5</v>
      </c>
      <c r="J70">
        <v>0</v>
      </c>
      <c r="K70" s="64">
        <f t="shared" si="1"/>
        <v>0.002777777777777768</v>
      </c>
    </row>
    <row r="71" spans="1:11" ht="15.75">
      <c r="A71" s="63">
        <v>0.44097222222222227</v>
      </c>
      <c r="B71">
        <v>69</v>
      </c>
      <c r="C71">
        <v>3041</v>
      </c>
      <c r="D71">
        <v>585</v>
      </c>
      <c r="E71">
        <v>2429</v>
      </c>
      <c r="F71">
        <v>3011</v>
      </c>
      <c r="G71">
        <v>3019</v>
      </c>
      <c r="H71">
        <v>1669</v>
      </c>
      <c r="I71">
        <v>3</v>
      </c>
      <c r="J71">
        <v>1</v>
      </c>
      <c r="K71" s="64">
        <f t="shared" si="1"/>
        <v>0.005555555555555647</v>
      </c>
    </row>
    <row r="72" spans="1:11" ht="15.75">
      <c r="A72" s="63">
        <v>0.4451388888888889</v>
      </c>
      <c r="B72">
        <v>70</v>
      </c>
      <c r="C72">
        <v>1266</v>
      </c>
      <c r="D72">
        <v>2496</v>
      </c>
      <c r="E72">
        <v>25</v>
      </c>
      <c r="F72">
        <v>842</v>
      </c>
      <c r="G72">
        <v>3156</v>
      </c>
      <c r="H72">
        <v>1780</v>
      </c>
      <c r="I72">
        <v>11</v>
      </c>
      <c r="J72">
        <v>5</v>
      </c>
      <c r="K72" s="64">
        <f t="shared" si="1"/>
        <v>0.004166666666666652</v>
      </c>
    </row>
    <row r="73" spans="1:11" ht="15.75">
      <c r="A73" s="63">
        <v>0.4486111111111111</v>
      </c>
      <c r="B73">
        <v>71</v>
      </c>
      <c r="C73">
        <v>2637</v>
      </c>
      <c r="D73">
        <v>1661</v>
      </c>
      <c r="E73">
        <v>1457</v>
      </c>
      <c r="F73">
        <v>1622</v>
      </c>
      <c r="G73">
        <v>2984</v>
      </c>
      <c r="H73">
        <v>39</v>
      </c>
      <c r="I73">
        <v>1</v>
      </c>
      <c r="J73">
        <v>7</v>
      </c>
      <c r="K73" s="64">
        <f t="shared" si="1"/>
        <v>0.00347222222222221</v>
      </c>
    </row>
    <row r="74" spans="1:11" ht="15.75">
      <c r="A74" s="63">
        <v>0.4527777777777778</v>
      </c>
      <c r="B74">
        <v>72</v>
      </c>
      <c r="C74">
        <v>4</v>
      </c>
      <c r="D74">
        <v>1967</v>
      </c>
      <c r="E74">
        <v>2520</v>
      </c>
      <c r="F74">
        <v>3155</v>
      </c>
      <c r="G74">
        <v>2429</v>
      </c>
      <c r="H74">
        <v>1572</v>
      </c>
      <c r="I74">
        <v>2</v>
      </c>
      <c r="J74">
        <v>4</v>
      </c>
      <c r="K74" s="64">
        <f t="shared" si="1"/>
        <v>0.004166666666666652</v>
      </c>
    </row>
    <row r="75" spans="1:11" ht="15.75">
      <c r="A75" s="63">
        <v>0.45694444444444443</v>
      </c>
      <c r="B75">
        <v>73</v>
      </c>
      <c r="C75">
        <v>1631</v>
      </c>
      <c r="D75">
        <v>3230</v>
      </c>
      <c r="E75">
        <v>2139</v>
      </c>
      <c r="F75">
        <v>2102</v>
      </c>
      <c r="G75">
        <v>2484</v>
      </c>
      <c r="H75">
        <v>987</v>
      </c>
      <c r="I75">
        <v>4</v>
      </c>
      <c r="J75">
        <v>16</v>
      </c>
      <c r="K75" s="64">
        <f t="shared" si="1"/>
        <v>0.004166666666666652</v>
      </c>
    </row>
    <row r="76" spans="1:11" ht="15.75">
      <c r="A76" s="63">
        <v>0.4618055555555556</v>
      </c>
      <c r="B76">
        <v>74</v>
      </c>
      <c r="C76">
        <v>3019</v>
      </c>
      <c r="D76">
        <v>2659</v>
      </c>
      <c r="E76">
        <v>3009</v>
      </c>
      <c r="F76">
        <v>254</v>
      </c>
      <c r="G76">
        <v>988</v>
      </c>
      <c r="H76">
        <v>509</v>
      </c>
      <c r="I76">
        <v>1</v>
      </c>
      <c r="J76">
        <v>9</v>
      </c>
      <c r="K76" s="64">
        <f t="shared" si="1"/>
        <v>0.004861111111111149</v>
      </c>
    </row>
    <row r="77" spans="1:11" ht="15.75">
      <c r="A77" s="63">
        <v>0.46527777777777773</v>
      </c>
      <c r="B77">
        <v>75</v>
      </c>
      <c r="C77">
        <v>2813</v>
      </c>
      <c r="D77">
        <v>1641</v>
      </c>
      <c r="E77">
        <v>2037</v>
      </c>
      <c r="F77">
        <v>973</v>
      </c>
      <c r="G77">
        <v>1013</v>
      </c>
      <c r="H77">
        <v>3041</v>
      </c>
      <c r="I77">
        <v>0</v>
      </c>
      <c r="J77">
        <v>3</v>
      </c>
      <c r="K77" s="64">
        <f t="shared" si="1"/>
        <v>0.0034722222222221544</v>
      </c>
    </row>
    <row r="78" spans="1:11" ht="15.75">
      <c r="A78" s="63">
        <v>0.4694444444444445</v>
      </c>
      <c r="B78">
        <v>76</v>
      </c>
      <c r="C78">
        <v>585</v>
      </c>
      <c r="D78">
        <v>2543</v>
      </c>
      <c r="E78">
        <v>2485</v>
      </c>
      <c r="F78">
        <v>473</v>
      </c>
      <c r="G78">
        <v>812</v>
      </c>
      <c r="H78">
        <v>1726</v>
      </c>
      <c r="I78">
        <v>7</v>
      </c>
      <c r="J78">
        <v>5</v>
      </c>
      <c r="K78" s="64">
        <f t="shared" si="1"/>
        <v>0.004166666666666763</v>
      </c>
    </row>
    <row r="79" spans="1:12" ht="15.75">
      <c r="A79" s="63">
        <v>0.47291666666666665</v>
      </c>
      <c r="B79">
        <v>77</v>
      </c>
      <c r="C79">
        <v>1669</v>
      </c>
      <c r="D79">
        <v>2057</v>
      </c>
      <c r="E79">
        <v>1780</v>
      </c>
      <c r="F79">
        <v>3011</v>
      </c>
      <c r="G79">
        <v>1703</v>
      </c>
      <c r="H79">
        <v>1967</v>
      </c>
      <c r="I79">
        <v>0</v>
      </c>
      <c r="J79">
        <v>1</v>
      </c>
      <c r="K79" s="64">
        <f t="shared" si="1"/>
        <v>0.0034722222222221544</v>
      </c>
      <c r="L79" s="14">
        <f>(SUM(K57:K79))/(25-3)</f>
        <v>0.004356060606060608</v>
      </c>
    </row>
    <row r="80" spans="7:12" ht="15.75">
      <c r="G80" t="s">
        <v>128</v>
      </c>
      <c r="I80">
        <f>SUM(I3:I79)</f>
        <v>320</v>
      </c>
      <c r="J80">
        <f>SUM(J3:J79)</f>
        <v>333</v>
      </c>
      <c r="L80" s="14">
        <f>(SUM(K3:K79))/(79-2-3)</f>
        <v>0.004551426426426427</v>
      </c>
    </row>
    <row r="81" spans="7:10" ht="15.75">
      <c r="G81" t="s">
        <v>129</v>
      </c>
      <c r="J81">
        <f>(I80+J80)/(79-2)/2</f>
        <v>4.240259740259741</v>
      </c>
    </row>
    <row r="82" spans="1:11" ht="15.75">
      <c r="A82" s="117" t="s">
        <v>3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</row>
    <row r="83" spans="1:11" ht="31.5">
      <c r="A83" s="3" t="s">
        <v>4</v>
      </c>
      <c r="B83" s="3" t="s">
        <v>5</v>
      </c>
      <c r="C83" s="3" t="s">
        <v>6</v>
      </c>
      <c r="D83" s="3" t="s">
        <v>7</v>
      </c>
      <c r="E83" s="3" t="s">
        <v>8</v>
      </c>
      <c r="F83" s="3" t="s">
        <v>9</v>
      </c>
      <c r="G83" s="3" t="s">
        <v>10</v>
      </c>
      <c r="H83" s="3" t="s">
        <v>11</v>
      </c>
      <c r="I83" s="3" t="s">
        <v>12</v>
      </c>
      <c r="J83" s="3" t="s">
        <v>13</v>
      </c>
      <c r="K83" s="3" t="s">
        <v>14</v>
      </c>
    </row>
    <row r="84" spans="1:11" ht="15.75">
      <c r="A84" s="63">
        <v>0.5513888888888888</v>
      </c>
      <c r="B84" t="s">
        <v>135</v>
      </c>
      <c r="C84">
        <v>1</v>
      </c>
      <c r="D84">
        <v>3230</v>
      </c>
      <c r="E84">
        <v>254</v>
      </c>
      <c r="F84">
        <v>25</v>
      </c>
      <c r="G84">
        <v>1967</v>
      </c>
      <c r="H84">
        <v>2543</v>
      </c>
      <c r="I84">
        <v>2813</v>
      </c>
      <c r="J84">
        <v>13</v>
      </c>
      <c r="K84">
        <v>1</v>
      </c>
    </row>
    <row r="85" spans="1:11" ht="15.75">
      <c r="A85" s="63">
        <v>0.5555555555555556</v>
      </c>
      <c r="B85" t="s">
        <v>136</v>
      </c>
      <c r="C85">
        <v>2</v>
      </c>
      <c r="D85">
        <v>842</v>
      </c>
      <c r="E85">
        <v>3019</v>
      </c>
      <c r="F85">
        <v>39</v>
      </c>
      <c r="G85">
        <v>1266</v>
      </c>
      <c r="H85">
        <v>2496</v>
      </c>
      <c r="I85">
        <v>1013</v>
      </c>
      <c r="J85">
        <v>8</v>
      </c>
      <c r="K85">
        <v>5</v>
      </c>
    </row>
    <row r="86" spans="1:11" ht="15.75">
      <c r="A86" s="63">
        <v>0.5597222222222222</v>
      </c>
      <c r="B86" t="s">
        <v>137</v>
      </c>
      <c r="C86">
        <v>3</v>
      </c>
      <c r="D86">
        <v>987</v>
      </c>
      <c r="E86">
        <v>585</v>
      </c>
      <c r="F86">
        <v>973</v>
      </c>
      <c r="G86">
        <v>2485</v>
      </c>
      <c r="H86">
        <v>2984</v>
      </c>
      <c r="I86">
        <v>2484</v>
      </c>
      <c r="J86">
        <v>10</v>
      </c>
      <c r="K86">
        <v>3</v>
      </c>
    </row>
    <row r="87" spans="1:11" ht="15.75">
      <c r="A87" s="63">
        <v>0.5645833333333333</v>
      </c>
      <c r="B87" t="s">
        <v>143</v>
      </c>
      <c r="C87">
        <v>4</v>
      </c>
      <c r="D87">
        <v>1622</v>
      </c>
      <c r="E87">
        <v>2429</v>
      </c>
      <c r="F87">
        <v>1631</v>
      </c>
      <c r="G87">
        <v>1726</v>
      </c>
      <c r="H87">
        <v>2637</v>
      </c>
      <c r="I87">
        <v>1572</v>
      </c>
      <c r="J87">
        <v>2</v>
      </c>
      <c r="K87">
        <v>4</v>
      </c>
    </row>
    <row r="88" spans="1:11" ht="15.75">
      <c r="A88" s="63">
        <v>0.5694444444444444</v>
      </c>
      <c r="B88" t="s">
        <v>138</v>
      </c>
      <c r="C88">
        <v>5</v>
      </c>
      <c r="D88">
        <v>25</v>
      </c>
      <c r="E88">
        <v>3230</v>
      </c>
      <c r="F88">
        <v>254</v>
      </c>
      <c r="G88">
        <v>2543</v>
      </c>
      <c r="H88">
        <v>1967</v>
      </c>
      <c r="I88">
        <v>2813</v>
      </c>
      <c r="J88">
        <v>15</v>
      </c>
      <c r="K88">
        <v>2</v>
      </c>
    </row>
    <row r="89" spans="1:11" ht="15.75">
      <c r="A89" s="63">
        <v>0.5729166666666666</v>
      </c>
      <c r="B89" t="s">
        <v>139</v>
      </c>
      <c r="C89">
        <v>6</v>
      </c>
      <c r="D89">
        <v>39</v>
      </c>
      <c r="E89">
        <v>3019</v>
      </c>
      <c r="F89">
        <v>842</v>
      </c>
      <c r="G89">
        <v>2496</v>
      </c>
      <c r="H89">
        <v>1266</v>
      </c>
      <c r="I89">
        <v>1013</v>
      </c>
      <c r="J89">
        <v>9</v>
      </c>
      <c r="K89">
        <v>6</v>
      </c>
    </row>
    <row r="90" spans="1:11" ht="15.75">
      <c r="A90" s="63">
        <v>0.5770833333333333</v>
      </c>
      <c r="B90" t="s">
        <v>140</v>
      </c>
      <c r="C90">
        <v>7</v>
      </c>
      <c r="D90">
        <v>585</v>
      </c>
      <c r="E90">
        <v>987</v>
      </c>
      <c r="F90">
        <v>973</v>
      </c>
      <c r="G90">
        <v>2485</v>
      </c>
      <c r="H90">
        <v>2484</v>
      </c>
      <c r="I90">
        <v>2984</v>
      </c>
      <c r="J90">
        <v>9</v>
      </c>
      <c r="K90">
        <v>3</v>
      </c>
    </row>
    <row r="91" spans="1:11" ht="15.75">
      <c r="A91" s="63">
        <v>0.58125</v>
      </c>
      <c r="B91" t="s">
        <v>141</v>
      </c>
      <c r="C91">
        <v>8</v>
      </c>
      <c r="D91">
        <v>2429</v>
      </c>
      <c r="E91">
        <v>1631</v>
      </c>
      <c r="F91">
        <v>1622</v>
      </c>
      <c r="G91">
        <v>2637</v>
      </c>
      <c r="H91">
        <v>1572</v>
      </c>
      <c r="I91">
        <v>1726</v>
      </c>
      <c r="J91">
        <v>4</v>
      </c>
      <c r="K91">
        <v>3</v>
      </c>
    </row>
    <row r="92" spans="1:11" ht="15.75">
      <c r="A92" s="63">
        <v>0.5902777777777778</v>
      </c>
      <c r="B92" t="s">
        <v>142</v>
      </c>
      <c r="C92">
        <v>12</v>
      </c>
      <c r="D92">
        <v>1631</v>
      </c>
      <c r="E92">
        <v>1622</v>
      </c>
      <c r="F92">
        <v>2429</v>
      </c>
      <c r="G92">
        <v>2637</v>
      </c>
      <c r="H92">
        <v>1726</v>
      </c>
      <c r="I92">
        <v>1572</v>
      </c>
      <c r="J92">
        <v>5</v>
      </c>
      <c r="K92">
        <v>3</v>
      </c>
    </row>
    <row r="93" spans="1:11" ht="15.75">
      <c r="A93" s="63">
        <v>0.5965277777777778</v>
      </c>
      <c r="B93" t="s">
        <v>144</v>
      </c>
      <c r="C93">
        <v>13</v>
      </c>
      <c r="D93">
        <v>25</v>
      </c>
      <c r="E93">
        <v>3230</v>
      </c>
      <c r="F93">
        <v>254</v>
      </c>
      <c r="G93">
        <v>3019</v>
      </c>
      <c r="H93">
        <v>842</v>
      </c>
      <c r="I93">
        <v>39</v>
      </c>
      <c r="J93">
        <v>9</v>
      </c>
      <c r="K93">
        <v>6</v>
      </c>
    </row>
    <row r="94" spans="1:11" ht="15.75">
      <c r="A94" s="63">
        <v>0.6027777777777777</v>
      </c>
      <c r="B94" t="s">
        <v>145</v>
      </c>
      <c r="C94">
        <v>14</v>
      </c>
      <c r="D94">
        <v>585</v>
      </c>
      <c r="E94">
        <v>973</v>
      </c>
      <c r="F94">
        <v>987</v>
      </c>
      <c r="G94">
        <v>1631</v>
      </c>
      <c r="H94">
        <v>1622</v>
      </c>
      <c r="I94">
        <v>2429</v>
      </c>
      <c r="J94">
        <v>11</v>
      </c>
      <c r="K94">
        <v>6</v>
      </c>
    </row>
    <row r="95" spans="1:11" ht="15.75">
      <c r="A95" s="63">
        <v>0.6097222222222222</v>
      </c>
      <c r="B95" t="s">
        <v>146</v>
      </c>
      <c r="C95">
        <v>15</v>
      </c>
      <c r="D95">
        <v>3230</v>
      </c>
      <c r="E95">
        <v>25</v>
      </c>
      <c r="F95">
        <v>254</v>
      </c>
      <c r="G95">
        <v>842</v>
      </c>
      <c r="H95">
        <v>3019</v>
      </c>
      <c r="I95">
        <v>39</v>
      </c>
      <c r="J95">
        <v>13</v>
      </c>
      <c r="K95">
        <v>9</v>
      </c>
    </row>
    <row r="96" spans="1:11" ht="15.75">
      <c r="A96" s="63">
        <v>0.6138888888888888</v>
      </c>
      <c r="B96" t="s">
        <v>147</v>
      </c>
      <c r="C96">
        <v>16</v>
      </c>
      <c r="D96">
        <v>973</v>
      </c>
      <c r="E96">
        <v>585</v>
      </c>
      <c r="F96">
        <v>987</v>
      </c>
      <c r="G96">
        <v>1631</v>
      </c>
      <c r="H96">
        <v>2429</v>
      </c>
      <c r="I96">
        <v>1622</v>
      </c>
      <c r="J96">
        <v>9</v>
      </c>
      <c r="K96">
        <v>4</v>
      </c>
    </row>
    <row r="97" spans="1:11" ht="15.75">
      <c r="A97" s="63">
        <v>0.6284722222222222</v>
      </c>
      <c r="B97" t="s">
        <v>149</v>
      </c>
      <c r="C97">
        <v>19</v>
      </c>
      <c r="D97">
        <v>3230</v>
      </c>
      <c r="E97">
        <v>254</v>
      </c>
      <c r="F97">
        <v>25</v>
      </c>
      <c r="G97">
        <v>973</v>
      </c>
      <c r="H97">
        <v>987</v>
      </c>
      <c r="I97">
        <v>4</v>
      </c>
      <c r="J97">
        <v>9</v>
      </c>
      <c r="K97">
        <v>7</v>
      </c>
    </row>
    <row r="98" spans="1:11" ht="15.75">
      <c r="A98" s="63">
        <v>0.6375</v>
      </c>
      <c r="B98" t="s">
        <v>0</v>
      </c>
      <c r="C98">
        <v>20</v>
      </c>
      <c r="D98">
        <v>254</v>
      </c>
      <c r="E98">
        <v>25</v>
      </c>
      <c r="F98">
        <v>3230</v>
      </c>
      <c r="G98">
        <v>4</v>
      </c>
      <c r="H98">
        <v>973</v>
      </c>
      <c r="I98">
        <v>987</v>
      </c>
      <c r="J98">
        <v>10</v>
      </c>
      <c r="K98">
        <v>7</v>
      </c>
    </row>
    <row r="99" spans="8:11" ht="15.75">
      <c r="H99" t="s">
        <v>128</v>
      </c>
      <c r="J99">
        <f>SUM(J84:J98)</f>
        <v>136</v>
      </c>
      <c r="K99" s="32">
        <f>SUM(K84:K98)</f>
        <v>69</v>
      </c>
    </row>
    <row r="100" spans="8:11" ht="15.75">
      <c r="H100" t="s">
        <v>129</v>
      </c>
      <c r="K100">
        <f>(J99+K99)/(98-83)/2</f>
        <v>6.833333333333333</v>
      </c>
    </row>
  </sheetData>
  <sheetProtection/>
  <mergeCells count="2">
    <mergeCell ref="A1:J1"/>
    <mergeCell ref="A82:K82"/>
  </mergeCells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123"/>
  <sheetViews>
    <sheetView zoomScalePageLayoutView="0" workbookViewId="0" topLeftCell="A89">
      <selection activeCell="L123" sqref="L123"/>
    </sheetView>
  </sheetViews>
  <sheetFormatPr defaultColWidth="11.00390625" defaultRowHeight="15.75"/>
  <sheetData>
    <row r="1" spans="1:10" ht="15.75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1" ht="31.5">
      <c r="A2" s="3" t="s">
        <v>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11" t="s">
        <v>39</v>
      </c>
    </row>
    <row r="3" spans="1:12" ht="15.75">
      <c r="A3" s="63">
        <v>0.3986111111111111</v>
      </c>
      <c r="B3">
        <v>1</v>
      </c>
      <c r="C3">
        <v>3028</v>
      </c>
      <c r="D3">
        <v>704</v>
      </c>
      <c r="E3">
        <v>3343</v>
      </c>
      <c r="F3">
        <v>3103</v>
      </c>
      <c r="G3">
        <v>2613</v>
      </c>
      <c r="H3">
        <v>2936</v>
      </c>
      <c r="I3">
        <v>0</v>
      </c>
      <c r="J3">
        <v>2</v>
      </c>
      <c r="K3">
        <v>0</v>
      </c>
      <c r="L3" t="s">
        <v>41</v>
      </c>
    </row>
    <row r="4" spans="1:11" ht="15.75">
      <c r="A4" s="63">
        <v>0.4055555555555555</v>
      </c>
      <c r="B4">
        <v>2</v>
      </c>
      <c r="C4">
        <v>2882</v>
      </c>
      <c r="D4">
        <v>3345</v>
      </c>
      <c r="E4">
        <v>3363</v>
      </c>
      <c r="F4">
        <v>2583</v>
      </c>
      <c r="G4">
        <v>653</v>
      </c>
      <c r="H4">
        <v>3080</v>
      </c>
      <c r="I4">
        <v>2</v>
      </c>
      <c r="J4">
        <v>0</v>
      </c>
      <c r="K4" s="14">
        <f aca="true" t="shared" si="0" ref="K4:K67">A4-A3</f>
        <v>0.00694444444444442</v>
      </c>
    </row>
    <row r="5" spans="1:11" ht="15.75">
      <c r="A5" s="63">
        <v>0.4131944444444444</v>
      </c>
      <c r="B5">
        <v>3</v>
      </c>
      <c r="C5">
        <v>3335</v>
      </c>
      <c r="D5">
        <v>1484</v>
      </c>
      <c r="E5">
        <v>57</v>
      </c>
      <c r="F5">
        <v>2582</v>
      </c>
      <c r="G5">
        <v>2979</v>
      </c>
      <c r="H5">
        <v>3029</v>
      </c>
      <c r="I5">
        <v>0</v>
      </c>
      <c r="J5">
        <v>1</v>
      </c>
      <c r="K5" s="14">
        <f t="shared" si="0"/>
        <v>0.007638888888888917</v>
      </c>
    </row>
    <row r="6" spans="1:11" ht="15.75">
      <c r="A6" s="63">
        <v>0.41805555555555557</v>
      </c>
      <c r="B6">
        <v>4</v>
      </c>
      <c r="C6">
        <v>2991</v>
      </c>
      <c r="D6">
        <v>418</v>
      </c>
      <c r="E6">
        <v>2833</v>
      </c>
      <c r="F6">
        <v>3325</v>
      </c>
      <c r="G6">
        <v>1513</v>
      </c>
      <c r="H6">
        <v>2956</v>
      </c>
      <c r="I6">
        <v>1</v>
      </c>
      <c r="J6">
        <v>0</v>
      </c>
      <c r="K6" s="14">
        <f t="shared" si="0"/>
        <v>0.004861111111111149</v>
      </c>
    </row>
    <row r="7" spans="1:11" ht="15.75">
      <c r="A7" s="63">
        <v>0.42430555555555555</v>
      </c>
      <c r="B7">
        <v>5</v>
      </c>
      <c r="C7">
        <v>434</v>
      </c>
      <c r="D7">
        <v>2737</v>
      </c>
      <c r="E7">
        <v>3320</v>
      </c>
      <c r="F7">
        <v>2585</v>
      </c>
      <c r="G7">
        <v>2880</v>
      </c>
      <c r="H7">
        <v>1898</v>
      </c>
      <c r="I7">
        <v>1</v>
      </c>
      <c r="J7">
        <v>0</v>
      </c>
      <c r="K7" s="14">
        <f t="shared" si="0"/>
        <v>0.006249999999999978</v>
      </c>
    </row>
    <row r="8" spans="1:11" ht="15.75">
      <c r="A8" s="63">
        <v>0.4284722222222222</v>
      </c>
      <c r="B8">
        <v>6</v>
      </c>
      <c r="C8">
        <v>231</v>
      </c>
      <c r="D8">
        <v>2276</v>
      </c>
      <c r="E8">
        <v>3012</v>
      </c>
      <c r="F8">
        <v>2745</v>
      </c>
      <c r="G8">
        <v>2881</v>
      </c>
      <c r="H8">
        <v>647</v>
      </c>
      <c r="I8">
        <v>4</v>
      </c>
      <c r="J8">
        <v>0</v>
      </c>
      <c r="K8" s="14">
        <f t="shared" si="0"/>
        <v>0.004166666666666652</v>
      </c>
    </row>
    <row r="9" spans="1:11" ht="15.75">
      <c r="A9" s="63">
        <v>0.4354166666666666</v>
      </c>
      <c r="B9">
        <v>7</v>
      </c>
      <c r="C9">
        <v>2587</v>
      </c>
      <c r="D9">
        <v>2787</v>
      </c>
      <c r="E9">
        <v>3417</v>
      </c>
      <c r="F9">
        <v>2952</v>
      </c>
      <c r="G9">
        <v>2468</v>
      </c>
      <c r="H9">
        <v>3305</v>
      </c>
      <c r="I9">
        <v>1</v>
      </c>
      <c r="J9">
        <v>2</v>
      </c>
      <c r="K9" s="14">
        <f t="shared" si="0"/>
        <v>0.00694444444444442</v>
      </c>
    </row>
    <row r="10" spans="1:11" ht="15.75">
      <c r="A10" s="63">
        <v>0.44027777777777777</v>
      </c>
      <c r="B10">
        <v>8</v>
      </c>
      <c r="C10">
        <v>3016</v>
      </c>
      <c r="D10">
        <v>2072</v>
      </c>
      <c r="E10">
        <v>118</v>
      </c>
      <c r="F10">
        <v>2982</v>
      </c>
      <c r="G10">
        <v>3377</v>
      </c>
      <c r="H10">
        <v>2789</v>
      </c>
      <c r="I10">
        <v>3</v>
      </c>
      <c r="J10">
        <v>0</v>
      </c>
      <c r="K10" s="14">
        <f t="shared" si="0"/>
        <v>0.004861111111111149</v>
      </c>
    </row>
    <row r="11" spans="1:11" ht="15.75">
      <c r="A11" s="63">
        <v>0.4444444444444444</v>
      </c>
      <c r="B11">
        <v>9</v>
      </c>
      <c r="C11">
        <v>2934</v>
      </c>
      <c r="D11">
        <v>1480</v>
      </c>
      <c r="E11">
        <v>1642</v>
      </c>
      <c r="F11">
        <v>624</v>
      </c>
      <c r="G11">
        <v>2721</v>
      </c>
      <c r="H11">
        <v>1865</v>
      </c>
      <c r="I11">
        <v>0</v>
      </c>
      <c r="J11">
        <v>9</v>
      </c>
      <c r="K11" s="14">
        <f t="shared" si="0"/>
        <v>0.004166666666666652</v>
      </c>
    </row>
    <row r="12" spans="1:11" ht="15.75">
      <c r="A12" s="63">
        <v>0.45208333333333334</v>
      </c>
      <c r="B12">
        <v>10</v>
      </c>
      <c r="C12">
        <v>2966</v>
      </c>
      <c r="D12">
        <v>1801</v>
      </c>
      <c r="E12">
        <v>922</v>
      </c>
      <c r="F12">
        <v>1429</v>
      </c>
      <c r="G12">
        <v>148</v>
      </c>
      <c r="H12">
        <v>1255</v>
      </c>
      <c r="I12">
        <v>0</v>
      </c>
      <c r="J12">
        <v>7</v>
      </c>
      <c r="K12" s="14">
        <f t="shared" si="0"/>
        <v>0.007638888888888917</v>
      </c>
    </row>
    <row r="13" spans="1:11" ht="15.75">
      <c r="A13" s="63">
        <v>0.4576388888888889</v>
      </c>
      <c r="B13">
        <v>11</v>
      </c>
      <c r="C13">
        <v>2158</v>
      </c>
      <c r="D13">
        <v>441</v>
      </c>
      <c r="E13">
        <v>1477</v>
      </c>
      <c r="F13">
        <v>3035</v>
      </c>
      <c r="G13">
        <v>2969</v>
      </c>
      <c r="H13">
        <v>1912</v>
      </c>
      <c r="I13">
        <v>6</v>
      </c>
      <c r="J13">
        <v>1</v>
      </c>
      <c r="K13" s="14">
        <f t="shared" si="0"/>
        <v>0.005555555555555536</v>
      </c>
    </row>
    <row r="14" spans="1:11" ht="15.75">
      <c r="A14" s="63">
        <v>0.4625</v>
      </c>
      <c r="B14">
        <v>12</v>
      </c>
      <c r="C14">
        <v>653</v>
      </c>
      <c r="D14">
        <v>1513</v>
      </c>
      <c r="E14">
        <v>2952</v>
      </c>
      <c r="F14">
        <v>231</v>
      </c>
      <c r="G14">
        <v>1898</v>
      </c>
      <c r="H14">
        <v>2582</v>
      </c>
      <c r="I14">
        <v>2</v>
      </c>
      <c r="J14">
        <v>5</v>
      </c>
      <c r="K14" s="14">
        <f t="shared" si="0"/>
        <v>0.004861111111111149</v>
      </c>
    </row>
    <row r="15" spans="1:11" ht="15.75">
      <c r="A15" s="63">
        <v>0.4673611111111111</v>
      </c>
      <c r="B15">
        <v>13</v>
      </c>
      <c r="C15">
        <v>3325</v>
      </c>
      <c r="D15">
        <v>704</v>
      </c>
      <c r="E15">
        <v>2789</v>
      </c>
      <c r="F15">
        <v>2882</v>
      </c>
      <c r="G15">
        <v>3320</v>
      </c>
      <c r="H15">
        <v>3028</v>
      </c>
      <c r="I15">
        <v>4</v>
      </c>
      <c r="J15">
        <v>1</v>
      </c>
      <c r="K15" s="14">
        <f t="shared" si="0"/>
        <v>0.004861111111111094</v>
      </c>
    </row>
    <row r="16" spans="1:11" ht="15.75">
      <c r="A16" s="63">
        <v>0.47222222222222227</v>
      </c>
      <c r="B16">
        <v>14</v>
      </c>
      <c r="C16">
        <v>2956</v>
      </c>
      <c r="D16">
        <v>2613</v>
      </c>
      <c r="E16">
        <v>3335</v>
      </c>
      <c r="F16">
        <v>2583</v>
      </c>
      <c r="G16">
        <v>2934</v>
      </c>
      <c r="H16">
        <v>3016</v>
      </c>
      <c r="I16">
        <v>0</v>
      </c>
      <c r="J16">
        <v>2</v>
      </c>
      <c r="K16" s="14">
        <f t="shared" si="0"/>
        <v>0.004861111111111149</v>
      </c>
    </row>
    <row r="17" spans="1:11" ht="15.75">
      <c r="A17" s="63">
        <v>0.4770833333333333</v>
      </c>
      <c r="B17">
        <v>15</v>
      </c>
      <c r="C17">
        <v>3377</v>
      </c>
      <c r="D17">
        <v>2881</v>
      </c>
      <c r="E17">
        <v>2991</v>
      </c>
      <c r="F17">
        <v>3080</v>
      </c>
      <c r="G17">
        <v>148</v>
      </c>
      <c r="H17">
        <v>2585</v>
      </c>
      <c r="I17">
        <v>2</v>
      </c>
      <c r="J17">
        <v>6</v>
      </c>
      <c r="K17" s="14">
        <f t="shared" si="0"/>
        <v>0.004861111111111038</v>
      </c>
    </row>
    <row r="18" spans="1:11" ht="15.75">
      <c r="A18" s="63">
        <v>0.48194444444444445</v>
      </c>
      <c r="B18">
        <v>16</v>
      </c>
      <c r="C18">
        <v>3417</v>
      </c>
      <c r="D18">
        <v>2979</v>
      </c>
      <c r="E18">
        <v>2158</v>
      </c>
      <c r="F18">
        <v>1480</v>
      </c>
      <c r="G18">
        <v>1429</v>
      </c>
      <c r="H18">
        <v>118</v>
      </c>
      <c r="I18">
        <v>0</v>
      </c>
      <c r="J18">
        <v>9</v>
      </c>
      <c r="K18" s="14">
        <f t="shared" si="0"/>
        <v>0.004861111111111149</v>
      </c>
    </row>
    <row r="19" spans="1:11" ht="15.75">
      <c r="A19" s="63">
        <v>0.4861111111111111</v>
      </c>
      <c r="B19">
        <v>17</v>
      </c>
      <c r="C19">
        <v>441</v>
      </c>
      <c r="D19">
        <v>3103</v>
      </c>
      <c r="E19">
        <v>922</v>
      </c>
      <c r="F19">
        <v>3012</v>
      </c>
      <c r="G19">
        <v>2737</v>
      </c>
      <c r="H19">
        <v>3345</v>
      </c>
      <c r="I19">
        <v>5</v>
      </c>
      <c r="J19">
        <v>0</v>
      </c>
      <c r="K19" s="14">
        <f t="shared" si="0"/>
        <v>0.004166666666666652</v>
      </c>
    </row>
    <row r="20" spans="1:11" ht="15.75">
      <c r="A20" s="63">
        <v>0.4895833333333333</v>
      </c>
      <c r="B20">
        <v>18</v>
      </c>
      <c r="C20">
        <v>2982</v>
      </c>
      <c r="D20">
        <v>2276</v>
      </c>
      <c r="E20">
        <v>1801</v>
      </c>
      <c r="F20">
        <v>3029</v>
      </c>
      <c r="G20">
        <v>1912</v>
      </c>
      <c r="H20">
        <v>3305</v>
      </c>
      <c r="I20">
        <v>0</v>
      </c>
      <c r="J20">
        <v>3</v>
      </c>
      <c r="K20" s="14">
        <f t="shared" si="0"/>
        <v>0.00347222222222221</v>
      </c>
    </row>
    <row r="21" spans="1:11" ht="15.75">
      <c r="A21" s="63">
        <v>0.49444444444444446</v>
      </c>
      <c r="B21">
        <v>19</v>
      </c>
      <c r="C21">
        <v>3035</v>
      </c>
      <c r="D21">
        <v>647</v>
      </c>
      <c r="E21">
        <v>3343</v>
      </c>
      <c r="F21">
        <v>1642</v>
      </c>
      <c r="G21">
        <v>2787</v>
      </c>
      <c r="H21">
        <v>57</v>
      </c>
      <c r="I21">
        <v>1</v>
      </c>
      <c r="J21">
        <v>2</v>
      </c>
      <c r="K21" s="14">
        <f t="shared" si="0"/>
        <v>0.004861111111111149</v>
      </c>
    </row>
    <row r="22" spans="1:11" ht="15.75">
      <c r="A22" s="63">
        <v>0.4986111111111111</v>
      </c>
      <c r="B22">
        <v>20</v>
      </c>
      <c r="C22">
        <v>2936</v>
      </c>
      <c r="D22">
        <v>1255</v>
      </c>
      <c r="E22">
        <v>2833</v>
      </c>
      <c r="F22">
        <v>2587</v>
      </c>
      <c r="G22">
        <v>434</v>
      </c>
      <c r="H22">
        <v>1865</v>
      </c>
      <c r="I22">
        <v>1</v>
      </c>
      <c r="J22">
        <v>2</v>
      </c>
      <c r="K22" s="14">
        <f t="shared" si="0"/>
        <v>0.004166666666666652</v>
      </c>
    </row>
    <row r="23" spans="1:11" ht="15.75">
      <c r="A23" s="63">
        <v>0.5027777777777778</v>
      </c>
      <c r="B23">
        <v>21</v>
      </c>
      <c r="C23">
        <v>1477</v>
      </c>
      <c r="D23">
        <v>2721</v>
      </c>
      <c r="E23">
        <v>2745</v>
      </c>
      <c r="F23">
        <v>418</v>
      </c>
      <c r="G23">
        <v>2468</v>
      </c>
      <c r="H23">
        <v>2880</v>
      </c>
      <c r="I23">
        <v>3</v>
      </c>
      <c r="J23">
        <v>2</v>
      </c>
      <c r="K23" s="14">
        <f t="shared" si="0"/>
        <v>0.004166666666666652</v>
      </c>
    </row>
    <row r="24" spans="1:11" ht="15.75">
      <c r="A24" s="63">
        <v>0.5069444444444444</v>
      </c>
      <c r="B24">
        <v>22</v>
      </c>
      <c r="C24">
        <v>2072</v>
      </c>
      <c r="D24">
        <v>1484</v>
      </c>
      <c r="E24">
        <v>2966</v>
      </c>
      <c r="F24">
        <v>3363</v>
      </c>
      <c r="G24">
        <v>2969</v>
      </c>
      <c r="H24">
        <v>624</v>
      </c>
      <c r="I24">
        <v>0</v>
      </c>
      <c r="J24">
        <v>3</v>
      </c>
      <c r="K24" s="14">
        <f t="shared" si="0"/>
        <v>0.004166666666666652</v>
      </c>
    </row>
    <row r="25" spans="1:11" ht="15.75">
      <c r="A25" s="63">
        <v>0.5118055555555555</v>
      </c>
      <c r="B25">
        <v>23</v>
      </c>
      <c r="C25">
        <v>3325</v>
      </c>
      <c r="D25">
        <v>2979</v>
      </c>
      <c r="E25">
        <v>2881</v>
      </c>
      <c r="F25">
        <v>2934</v>
      </c>
      <c r="G25">
        <v>441</v>
      </c>
      <c r="H25">
        <v>653</v>
      </c>
      <c r="I25">
        <v>5</v>
      </c>
      <c r="J25">
        <v>0</v>
      </c>
      <c r="K25" s="14">
        <f t="shared" si="0"/>
        <v>0.004861111111111094</v>
      </c>
    </row>
    <row r="26" spans="1:11" ht="15.75">
      <c r="A26" s="63">
        <v>0.5152777777777778</v>
      </c>
      <c r="B26">
        <v>24</v>
      </c>
      <c r="C26">
        <v>1912</v>
      </c>
      <c r="D26">
        <v>1898</v>
      </c>
      <c r="E26">
        <v>2787</v>
      </c>
      <c r="F26">
        <v>2585</v>
      </c>
      <c r="G26">
        <v>118</v>
      </c>
      <c r="H26">
        <v>3345</v>
      </c>
      <c r="I26">
        <v>4</v>
      </c>
      <c r="J26">
        <v>4</v>
      </c>
      <c r="K26" s="64">
        <f t="shared" si="0"/>
        <v>0.003472222222222321</v>
      </c>
    </row>
    <row r="27" spans="1:11" ht="15.75">
      <c r="A27" s="63">
        <v>0.5194444444444445</v>
      </c>
      <c r="B27">
        <v>25</v>
      </c>
      <c r="C27">
        <v>2587</v>
      </c>
      <c r="D27">
        <v>2982</v>
      </c>
      <c r="E27">
        <v>2158</v>
      </c>
      <c r="F27">
        <v>3320</v>
      </c>
      <c r="G27">
        <v>2956</v>
      </c>
      <c r="H27">
        <v>3343</v>
      </c>
      <c r="I27">
        <v>0</v>
      </c>
      <c r="J27">
        <v>1</v>
      </c>
      <c r="K27" s="64">
        <f t="shared" si="0"/>
        <v>0.004166666666666652</v>
      </c>
    </row>
    <row r="28" spans="1:11" ht="15.75">
      <c r="A28" s="63">
        <v>0.5243055555555556</v>
      </c>
      <c r="B28">
        <v>26</v>
      </c>
      <c r="C28">
        <v>2582</v>
      </c>
      <c r="D28">
        <v>3377</v>
      </c>
      <c r="E28">
        <v>2745</v>
      </c>
      <c r="F28">
        <v>2833</v>
      </c>
      <c r="G28">
        <v>1801</v>
      </c>
      <c r="H28">
        <v>1865</v>
      </c>
      <c r="I28">
        <v>0</v>
      </c>
      <c r="J28">
        <v>4</v>
      </c>
      <c r="K28" s="64">
        <f t="shared" si="0"/>
        <v>0.004861111111111094</v>
      </c>
    </row>
    <row r="29" spans="1:11" ht="15.75">
      <c r="A29" s="63">
        <v>0.5291666666666667</v>
      </c>
      <c r="B29">
        <v>27</v>
      </c>
      <c r="C29">
        <v>2880</v>
      </c>
      <c r="D29">
        <v>704</v>
      </c>
      <c r="E29">
        <v>3035</v>
      </c>
      <c r="F29">
        <v>1255</v>
      </c>
      <c r="G29">
        <v>3417</v>
      </c>
      <c r="H29">
        <v>231</v>
      </c>
      <c r="I29">
        <v>6</v>
      </c>
      <c r="J29">
        <v>3</v>
      </c>
      <c r="K29" s="64">
        <f t="shared" si="0"/>
        <v>0.004861111111111094</v>
      </c>
    </row>
    <row r="30" spans="1:11" ht="15.75">
      <c r="A30" s="63">
        <v>0.5326388888888889</v>
      </c>
      <c r="B30">
        <v>28</v>
      </c>
      <c r="C30">
        <v>1477</v>
      </c>
      <c r="D30">
        <v>2936</v>
      </c>
      <c r="E30">
        <v>1513</v>
      </c>
      <c r="F30">
        <v>3012</v>
      </c>
      <c r="G30">
        <v>2072</v>
      </c>
      <c r="H30">
        <v>922</v>
      </c>
      <c r="I30">
        <v>0</v>
      </c>
      <c r="J30">
        <v>1</v>
      </c>
      <c r="K30" s="64">
        <f t="shared" si="0"/>
        <v>0.00347222222222221</v>
      </c>
    </row>
    <row r="31" spans="1:11" ht="15.75">
      <c r="A31" s="63">
        <v>0.5375</v>
      </c>
      <c r="B31">
        <v>29</v>
      </c>
      <c r="C31">
        <v>3016</v>
      </c>
      <c r="D31">
        <v>148</v>
      </c>
      <c r="E31">
        <v>2882</v>
      </c>
      <c r="F31">
        <v>434</v>
      </c>
      <c r="G31">
        <v>3029</v>
      </c>
      <c r="H31">
        <v>624</v>
      </c>
      <c r="I31">
        <v>3</v>
      </c>
      <c r="J31">
        <v>4</v>
      </c>
      <c r="K31" s="64">
        <f t="shared" si="0"/>
        <v>0.004861111111111094</v>
      </c>
    </row>
    <row r="32" spans="1:12" ht="15.75">
      <c r="A32" s="63">
        <v>0.5423611111111112</v>
      </c>
      <c r="B32">
        <v>30</v>
      </c>
      <c r="C32">
        <v>1480</v>
      </c>
      <c r="D32">
        <v>2468</v>
      </c>
      <c r="E32">
        <v>57</v>
      </c>
      <c r="F32">
        <v>1484</v>
      </c>
      <c r="G32">
        <v>2613</v>
      </c>
      <c r="H32">
        <v>3363</v>
      </c>
      <c r="I32">
        <v>3</v>
      </c>
      <c r="J32">
        <v>0</v>
      </c>
      <c r="K32" s="64">
        <f t="shared" si="0"/>
        <v>0.004861111111111205</v>
      </c>
      <c r="L32" s="14">
        <f>(SUM(K3:K32))/(32-3)</f>
        <v>0.004956896551724142</v>
      </c>
    </row>
    <row r="33" spans="1:12" ht="15.75">
      <c r="A33" s="63">
        <v>0.5756944444444444</v>
      </c>
      <c r="B33">
        <v>31</v>
      </c>
      <c r="C33">
        <v>2721</v>
      </c>
      <c r="D33">
        <v>647</v>
      </c>
      <c r="E33">
        <v>3305</v>
      </c>
      <c r="F33">
        <v>2789</v>
      </c>
      <c r="G33">
        <v>2966</v>
      </c>
      <c r="H33">
        <v>3335</v>
      </c>
      <c r="I33">
        <v>1</v>
      </c>
      <c r="J33">
        <v>0</v>
      </c>
      <c r="K33" s="64">
        <v>0</v>
      </c>
      <c r="L33" t="s">
        <v>46</v>
      </c>
    </row>
    <row r="34" spans="1:11" ht="15.75">
      <c r="A34" s="63">
        <v>0.5819444444444445</v>
      </c>
      <c r="B34">
        <v>32</v>
      </c>
      <c r="C34">
        <v>2276</v>
      </c>
      <c r="D34">
        <v>2969</v>
      </c>
      <c r="E34">
        <v>2737</v>
      </c>
      <c r="F34">
        <v>2952</v>
      </c>
      <c r="G34">
        <v>2991</v>
      </c>
      <c r="H34">
        <v>3028</v>
      </c>
      <c r="I34">
        <v>1</v>
      </c>
      <c r="J34">
        <v>0</v>
      </c>
      <c r="K34" s="64">
        <f t="shared" si="0"/>
        <v>0.006250000000000089</v>
      </c>
    </row>
    <row r="35" spans="1:11" ht="15.75">
      <c r="A35" s="63">
        <v>0.5881944444444445</v>
      </c>
      <c r="B35">
        <v>33</v>
      </c>
      <c r="C35">
        <v>2583</v>
      </c>
      <c r="D35">
        <v>418</v>
      </c>
      <c r="E35">
        <v>1429</v>
      </c>
      <c r="F35">
        <v>3080</v>
      </c>
      <c r="G35">
        <v>1642</v>
      </c>
      <c r="H35">
        <v>3103</v>
      </c>
      <c r="I35">
        <v>5</v>
      </c>
      <c r="J35">
        <v>0</v>
      </c>
      <c r="K35" s="64">
        <f t="shared" si="0"/>
        <v>0.006249999999999978</v>
      </c>
    </row>
    <row r="36" spans="1:11" ht="15.75">
      <c r="A36" s="63">
        <v>0.5916666666666667</v>
      </c>
      <c r="B36">
        <v>34</v>
      </c>
      <c r="C36">
        <v>2745</v>
      </c>
      <c r="D36">
        <v>3320</v>
      </c>
      <c r="E36">
        <v>1513</v>
      </c>
      <c r="F36">
        <v>3417</v>
      </c>
      <c r="G36">
        <v>1912</v>
      </c>
      <c r="H36">
        <v>2934</v>
      </c>
      <c r="I36">
        <v>0</v>
      </c>
      <c r="J36">
        <v>4</v>
      </c>
      <c r="K36" s="64">
        <f t="shared" si="0"/>
        <v>0.00347222222222221</v>
      </c>
    </row>
    <row r="37" spans="1:11" ht="15.75">
      <c r="A37" s="63">
        <v>0.5972222222222222</v>
      </c>
      <c r="B37">
        <v>35</v>
      </c>
      <c r="C37">
        <v>922</v>
      </c>
      <c r="D37">
        <v>2881</v>
      </c>
      <c r="E37">
        <v>434</v>
      </c>
      <c r="F37">
        <v>2613</v>
      </c>
      <c r="G37">
        <v>2982</v>
      </c>
      <c r="H37">
        <v>3035</v>
      </c>
      <c r="I37">
        <v>3</v>
      </c>
      <c r="J37">
        <v>1</v>
      </c>
      <c r="K37" s="64">
        <f t="shared" si="0"/>
        <v>0.005555555555555536</v>
      </c>
    </row>
    <row r="38" spans="1:11" ht="15.75">
      <c r="A38" s="63">
        <v>0.6013888888888889</v>
      </c>
      <c r="B38">
        <v>36</v>
      </c>
      <c r="C38">
        <v>624</v>
      </c>
      <c r="D38">
        <v>3305</v>
      </c>
      <c r="E38">
        <v>3343</v>
      </c>
      <c r="F38">
        <v>1477</v>
      </c>
      <c r="G38">
        <v>1255</v>
      </c>
      <c r="H38">
        <v>3345</v>
      </c>
      <c r="I38">
        <v>3</v>
      </c>
      <c r="J38">
        <v>1</v>
      </c>
      <c r="K38" s="64">
        <f t="shared" si="0"/>
        <v>0.004166666666666652</v>
      </c>
    </row>
    <row r="39" spans="1:11" ht="15.75">
      <c r="A39" s="63">
        <v>0.60625</v>
      </c>
      <c r="B39">
        <v>37</v>
      </c>
      <c r="C39">
        <v>653</v>
      </c>
      <c r="D39">
        <v>2833</v>
      </c>
      <c r="E39">
        <v>2721</v>
      </c>
      <c r="F39">
        <v>2585</v>
      </c>
      <c r="G39">
        <v>57</v>
      </c>
      <c r="H39">
        <v>2969</v>
      </c>
      <c r="I39">
        <v>0</v>
      </c>
      <c r="J39">
        <v>0</v>
      </c>
      <c r="K39" s="64">
        <f t="shared" si="0"/>
        <v>0.004861111111111094</v>
      </c>
    </row>
    <row r="40" spans="1:11" ht="15.75">
      <c r="A40" s="63">
        <v>0.6090277777777778</v>
      </c>
      <c r="B40">
        <v>38</v>
      </c>
      <c r="C40">
        <v>3325</v>
      </c>
      <c r="D40">
        <v>2587</v>
      </c>
      <c r="E40">
        <v>1642</v>
      </c>
      <c r="F40">
        <v>148</v>
      </c>
      <c r="G40">
        <v>118</v>
      </c>
      <c r="H40">
        <v>1484</v>
      </c>
      <c r="I40">
        <v>5</v>
      </c>
      <c r="J40">
        <v>8</v>
      </c>
      <c r="K40" s="64">
        <f t="shared" si="0"/>
        <v>0.002777777777777879</v>
      </c>
    </row>
    <row r="41" spans="1:11" ht="15.75">
      <c r="A41" s="63">
        <v>0.6138888888888888</v>
      </c>
      <c r="B41">
        <v>39</v>
      </c>
      <c r="C41">
        <v>1429</v>
      </c>
      <c r="D41">
        <v>2880</v>
      </c>
      <c r="E41">
        <v>2956</v>
      </c>
      <c r="F41">
        <v>2072</v>
      </c>
      <c r="G41">
        <v>2882</v>
      </c>
      <c r="H41">
        <v>2276</v>
      </c>
      <c r="I41">
        <v>5</v>
      </c>
      <c r="J41">
        <v>1</v>
      </c>
      <c r="K41" s="64">
        <f t="shared" si="0"/>
        <v>0.004861111111110983</v>
      </c>
    </row>
    <row r="42" spans="1:11" ht="15.75">
      <c r="A42" s="63">
        <v>0.61875</v>
      </c>
      <c r="B42">
        <v>40</v>
      </c>
      <c r="C42">
        <v>2583</v>
      </c>
      <c r="D42">
        <v>1898</v>
      </c>
      <c r="E42">
        <v>3377</v>
      </c>
      <c r="F42">
        <v>647</v>
      </c>
      <c r="G42">
        <v>2468</v>
      </c>
      <c r="H42">
        <v>441</v>
      </c>
      <c r="I42">
        <v>0</v>
      </c>
      <c r="J42">
        <v>4</v>
      </c>
      <c r="K42" s="64">
        <f t="shared" si="0"/>
        <v>0.004861111111111205</v>
      </c>
    </row>
    <row r="43" spans="1:11" ht="15.75">
      <c r="A43" s="63">
        <v>0.6243055555555556</v>
      </c>
      <c r="B43">
        <v>41</v>
      </c>
      <c r="C43">
        <v>2582</v>
      </c>
      <c r="D43">
        <v>2737</v>
      </c>
      <c r="E43">
        <v>418</v>
      </c>
      <c r="F43">
        <v>2936</v>
      </c>
      <c r="G43">
        <v>2789</v>
      </c>
      <c r="H43">
        <v>1480</v>
      </c>
      <c r="I43">
        <v>1</v>
      </c>
      <c r="J43">
        <v>0</v>
      </c>
      <c r="K43" s="64">
        <f t="shared" si="0"/>
        <v>0.005555555555555536</v>
      </c>
    </row>
    <row r="44" spans="1:11" ht="15.75">
      <c r="A44" s="63">
        <v>0.6284722222222222</v>
      </c>
      <c r="B44">
        <v>42</v>
      </c>
      <c r="C44">
        <v>1865</v>
      </c>
      <c r="D44">
        <v>704</v>
      </c>
      <c r="E44">
        <v>2952</v>
      </c>
      <c r="F44">
        <v>2966</v>
      </c>
      <c r="G44">
        <v>2158</v>
      </c>
      <c r="H44">
        <v>3029</v>
      </c>
      <c r="I44">
        <v>8</v>
      </c>
      <c r="J44">
        <v>1</v>
      </c>
      <c r="K44" s="64">
        <f t="shared" si="0"/>
        <v>0.004166666666666652</v>
      </c>
    </row>
    <row r="45" spans="1:11" ht="15.75">
      <c r="A45" s="63">
        <v>0.6333333333333333</v>
      </c>
      <c r="B45">
        <v>43</v>
      </c>
      <c r="C45">
        <v>3012</v>
      </c>
      <c r="D45">
        <v>3028</v>
      </c>
      <c r="E45">
        <v>3080</v>
      </c>
      <c r="F45">
        <v>3016</v>
      </c>
      <c r="G45">
        <v>2787</v>
      </c>
      <c r="H45">
        <v>2979</v>
      </c>
      <c r="I45">
        <v>0</v>
      </c>
      <c r="J45">
        <v>1</v>
      </c>
      <c r="K45" s="64">
        <f t="shared" si="0"/>
        <v>0.004861111111111094</v>
      </c>
    </row>
    <row r="46" spans="1:11" ht="15.75">
      <c r="A46" s="63">
        <v>0.6375</v>
      </c>
      <c r="B46">
        <v>44</v>
      </c>
      <c r="C46">
        <v>3103</v>
      </c>
      <c r="D46">
        <v>231</v>
      </c>
      <c r="E46">
        <v>2991</v>
      </c>
      <c r="F46">
        <v>3335</v>
      </c>
      <c r="G46">
        <v>1801</v>
      </c>
      <c r="H46">
        <v>3363</v>
      </c>
      <c r="I46">
        <v>5</v>
      </c>
      <c r="J46">
        <v>0</v>
      </c>
      <c r="K46" s="64">
        <f t="shared" si="0"/>
        <v>0.004166666666666652</v>
      </c>
    </row>
    <row r="47" spans="1:11" ht="15.75">
      <c r="A47" s="63">
        <v>0.6416666666666667</v>
      </c>
      <c r="B47">
        <v>45</v>
      </c>
      <c r="C47">
        <v>2969</v>
      </c>
      <c r="D47">
        <v>2833</v>
      </c>
      <c r="E47">
        <v>2613</v>
      </c>
      <c r="F47">
        <v>2982</v>
      </c>
      <c r="G47">
        <v>3417</v>
      </c>
      <c r="H47">
        <v>1642</v>
      </c>
      <c r="I47">
        <v>0</v>
      </c>
      <c r="J47">
        <v>0</v>
      </c>
      <c r="K47" s="64">
        <f t="shared" si="0"/>
        <v>0.004166666666666763</v>
      </c>
    </row>
    <row r="48" spans="1:11" ht="15.75">
      <c r="A48" s="63">
        <v>0.6458333333333334</v>
      </c>
      <c r="B48">
        <v>46</v>
      </c>
      <c r="C48">
        <v>2956</v>
      </c>
      <c r="D48">
        <v>1912</v>
      </c>
      <c r="E48">
        <v>653</v>
      </c>
      <c r="F48">
        <v>3377</v>
      </c>
      <c r="G48">
        <v>2737</v>
      </c>
      <c r="H48">
        <v>1255</v>
      </c>
      <c r="I48">
        <v>6</v>
      </c>
      <c r="J48">
        <v>0</v>
      </c>
      <c r="K48" s="64">
        <f t="shared" si="0"/>
        <v>0.004166666666666652</v>
      </c>
    </row>
    <row r="49" spans="1:11" ht="15.75">
      <c r="A49" s="63">
        <v>0.6493055555555556</v>
      </c>
      <c r="B49">
        <v>47</v>
      </c>
      <c r="C49">
        <v>2881</v>
      </c>
      <c r="D49">
        <v>1477</v>
      </c>
      <c r="E49">
        <v>118</v>
      </c>
      <c r="F49">
        <v>2952</v>
      </c>
      <c r="G49">
        <v>2583</v>
      </c>
      <c r="H49">
        <v>2936</v>
      </c>
      <c r="I49">
        <v>9</v>
      </c>
      <c r="J49">
        <v>3</v>
      </c>
      <c r="K49" s="64">
        <f t="shared" si="0"/>
        <v>0.00347222222222221</v>
      </c>
    </row>
    <row r="50" spans="1:11" ht="15.75">
      <c r="A50" s="63">
        <v>0.6548611111111111</v>
      </c>
      <c r="B50">
        <v>48</v>
      </c>
      <c r="C50">
        <v>3016</v>
      </c>
      <c r="D50">
        <v>2966</v>
      </c>
      <c r="E50">
        <v>1898</v>
      </c>
      <c r="F50">
        <v>2587</v>
      </c>
      <c r="G50">
        <v>418</v>
      </c>
      <c r="H50">
        <v>2276</v>
      </c>
      <c r="I50">
        <v>2</v>
      </c>
      <c r="J50">
        <v>4</v>
      </c>
      <c r="K50" s="64">
        <f t="shared" si="0"/>
        <v>0.005555555555555536</v>
      </c>
    </row>
    <row r="51" spans="1:11" ht="15.75">
      <c r="A51" s="63">
        <v>0.6576388888888889</v>
      </c>
      <c r="B51">
        <v>49</v>
      </c>
      <c r="C51">
        <v>2787</v>
      </c>
      <c r="D51">
        <v>2582</v>
      </c>
      <c r="E51">
        <v>2789</v>
      </c>
      <c r="F51">
        <v>3363</v>
      </c>
      <c r="G51">
        <v>922</v>
      </c>
      <c r="H51">
        <v>2880</v>
      </c>
      <c r="I51">
        <v>0</v>
      </c>
      <c r="J51">
        <v>0</v>
      </c>
      <c r="K51" s="64">
        <f t="shared" si="0"/>
        <v>0.002777777777777768</v>
      </c>
    </row>
    <row r="52" spans="1:11" ht="15.75">
      <c r="A52" s="63">
        <v>0.6631944444444444</v>
      </c>
      <c r="B52">
        <v>50</v>
      </c>
      <c r="C52">
        <v>3335</v>
      </c>
      <c r="D52">
        <v>3320</v>
      </c>
      <c r="E52">
        <v>1865</v>
      </c>
      <c r="F52">
        <v>3035</v>
      </c>
      <c r="G52">
        <v>3080</v>
      </c>
      <c r="H52">
        <v>2072</v>
      </c>
      <c r="I52">
        <v>0</v>
      </c>
      <c r="J52">
        <v>0</v>
      </c>
      <c r="K52" s="64">
        <f t="shared" si="0"/>
        <v>0.005555555555555536</v>
      </c>
    </row>
    <row r="53" spans="1:11" ht="15.75">
      <c r="A53" s="63">
        <v>0.6659722222222222</v>
      </c>
      <c r="B53">
        <v>51</v>
      </c>
      <c r="C53">
        <v>2934</v>
      </c>
      <c r="D53">
        <v>2585</v>
      </c>
      <c r="E53">
        <v>3103</v>
      </c>
      <c r="F53">
        <v>3305</v>
      </c>
      <c r="G53">
        <v>1484</v>
      </c>
      <c r="H53">
        <v>231</v>
      </c>
      <c r="I53">
        <v>1</v>
      </c>
      <c r="J53">
        <v>2</v>
      </c>
      <c r="K53" s="64">
        <f t="shared" si="0"/>
        <v>0.002777777777777768</v>
      </c>
    </row>
    <row r="54" spans="1:11" ht="15.75">
      <c r="A54" s="63">
        <v>0.6701388888888888</v>
      </c>
      <c r="B54">
        <v>52</v>
      </c>
      <c r="C54">
        <v>1801</v>
      </c>
      <c r="D54">
        <v>1513</v>
      </c>
      <c r="E54">
        <v>2882</v>
      </c>
      <c r="F54">
        <v>441</v>
      </c>
      <c r="G54">
        <v>1480</v>
      </c>
      <c r="H54">
        <v>3343</v>
      </c>
      <c r="I54">
        <v>1</v>
      </c>
      <c r="J54">
        <v>2</v>
      </c>
      <c r="K54" s="64">
        <f t="shared" si="0"/>
        <v>0.004166666666666652</v>
      </c>
    </row>
    <row r="55" spans="1:11" ht="15.75">
      <c r="A55" s="63">
        <v>0.6743055555555556</v>
      </c>
      <c r="B55">
        <v>53</v>
      </c>
      <c r="C55">
        <v>1429</v>
      </c>
      <c r="D55">
        <v>3345</v>
      </c>
      <c r="E55">
        <v>3029</v>
      </c>
      <c r="F55">
        <v>3325</v>
      </c>
      <c r="G55">
        <v>434</v>
      </c>
      <c r="H55">
        <v>647</v>
      </c>
      <c r="I55">
        <v>0</v>
      </c>
      <c r="J55">
        <v>0</v>
      </c>
      <c r="K55" s="64">
        <f t="shared" si="0"/>
        <v>0.004166666666666763</v>
      </c>
    </row>
    <row r="56" spans="1:11" ht="15.75">
      <c r="A56" s="63">
        <v>0.6784722222222223</v>
      </c>
      <c r="B56">
        <v>54</v>
      </c>
      <c r="C56">
        <v>148</v>
      </c>
      <c r="D56">
        <v>2468</v>
      </c>
      <c r="E56">
        <v>2721</v>
      </c>
      <c r="F56">
        <v>3012</v>
      </c>
      <c r="G56">
        <v>704</v>
      </c>
      <c r="H56">
        <v>2979</v>
      </c>
      <c r="I56">
        <v>4</v>
      </c>
      <c r="J56">
        <v>3</v>
      </c>
      <c r="K56" s="64">
        <f t="shared" si="0"/>
        <v>0.004166666666666652</v>
      </c>
    </row>
    <row r="57" spans="1:11" ht="15.75">
      <c r="A57" s="63">
        <v>0.6833333333333332</v>
      </c>
      <c r="B57">
        <v>55</v>
      </c>
      <c r="C57">
        <v>624</v>
      </c>
      <c r="D57">
        <v>57</v>
      </c>
      <c r="E57">
        <v>3028</v>
      </c>
      <c r="F57">
        <v>2991</v>
      </c>
      <c r="G57">
        <v>2158</v>
      </c>
      <c r="H57">
        <v>2745</v>
      </c>
      <c r="I57">
        <v>8</v>
      </c>
      <c r="J57">
        <v>2</v>
      </c>
      <c r="K57" s="64">
        <f t="shared" si="0"/>
        <v>0.004861111111110983</v>
      </c>
    </row>
    <row r="58" spans="1:11" ht="15.75">
      <c r="A58" s="63">
        <v>0.6868055555555556</v>
      </c>
      <c r="B58">
        <v>56</v>
      </c>
      <c r="C58">
        <v>3035</v>
      </c>
      <c r="D58">
        <v>2934</v>
      </c>
      <c r="E58">
        <v>2587</v>
      </c>
      <c r="F58">
        <v>2276</v>
      </c>
      <c r="G58">
        <v>3377</v>
      </c>
      <c r="H58">
        <v>3363</v>
      </c>
      <c r="I58">
        <v>1</v>
      </c>
      <c r="J58">
        <v>0</v>
      </c>
      <c r="K58" s="64">
        <f t="shared" si="0"/>
        <v>0.003472222222222321</v>
      </c>
    </row>
    <row r="59" spans="1:11" ht="15.75">
      <c r="A59" s="63">
        <v>0.6909722222222222</v>
      </c>
      <c r="B59">
        <v>57</v>
      </c>
      <c r="C59">
        <v>2585</v>
      </c>
      <c r="D59">
        <v>2881</v>
      </c>
      <c r="E59">
        <v>3343</v>
      </c>
      <c r="F59">
        <v>3417</v>
      </c>
      <c r="G59">
        <v>2072</v>
      </c>
      <c r="H59">
        <v>418</v>
      </c>
      <c r="I59">
        <v>4</v>
      </c>
      <c r="J59">
        <v>0</v>
      </c>
      <c r="K59" s="64">
        <f t="shared" si="0"/>
        <v>0.004166666666666652</v>
      </c>
    </row>
    <row r="60" spans="1:11" ht="15.75">
      <c r="A60" s="63">
        <v>0.6944444444444445</v>
      </c>
      <c r="B60">
        <v>58</v>
      </c>
      <c r="C60">
        <v>2737</v>
      </c>
      <c r="D60">
        <v>231</v>
      </c>
      <c r="E60">
        <v>2982</v>
      </c>
      <c r="F60">
        <v>1865</v>
      </c>
      <c r="G60">
        <v>1477</v>
      </c>
      <c r="H60">
        <v>1429</v>
      </c>
      <c r="I60">
        <v>4</v>
      </c>
      <c r="J60">
        <v>11</v>
      </c>
      <c r="K60" s="64">
        <f t="shared" si="0"/>
        <v>0.003472222222222321</v>
      </c>
    </row>
    <row r="61" spans="1:11" ht="15.75">
      <c r="A61" s="63">
        <v>0.6993055555555556</v>
      </c>
      <c r="B61">
        <v>59</v>
      </c>
      <c r="C61">
        <v>3012</v>
      </c>
      <c r="D61">
        <v>1912</v>
      </c>
      <c r="E61">
        <v>434</v>
      </c>
      <c r="F61">
        <v>2789</v>
      </c>
      <c r="G61">
        <v>1484</v>
      </c>
      <c r="H61">
        <v>2952</v>
      </c>
      <c r="I61">
        <v>3</v>
      </c>
      <c r="J61">
        <v>0</v>
      </c>
      <c r="K61" s="64">
        <f t="shared" si="0"/>
        <v>0.004861111111111094</v>
      </c>
    </row>
    <row r="62" spans="1:11" ht="15.75">
      <c r="A62" s="63">
        <v>0.7027777777777778</v>
      </c>
      <c r="B62">
        <v>60</v>
      </c>
      <c r="C62">
        <v>2956</v>
      </c>
      <c r="D62">
        <v>441</v>
      </c>
      <c r="E62">
        <v>2582</v>
      </c>
      <c r="F62">
        <v>2721</v>
      </c>
      <c r="G62">
        <v>3028</v>
      </c>
      <c r="H62">
        <v>118</v>
      </c>
      <c r="I62">
        <v>1</v>
      </c>
      <c r="J62">
        <v>5</v>
      </c>
      <c r="K62" s="64">
        <f t="shared" si="0"/>
        <v>0.00347222222222221</v>
      </c>
    </row>
    <row r="63" spans="1:11" ht="15.75">
      <c r="A63" s="63">
        <v>0.7055555555555556</v>
      </c>
      <c r="B63">
        <v>61</v>
      </c>
      <c r="C63">
        <v>3080</v>
      </c>
      <c r="D63">
        <v>2468</v>
      </c>
      <c r="E63">
        <v>922</v>
      </c>
      <c r="F63">
        <v>2833</v>
      </c>
      <c r="G63">
        <v>1480</v>
      </c>
      <c r="H63">
        <v>3029</v>
      </c>
      <c r="I63">
        <v>0</v>
      </c>
      <c r="J63">
        <v>1</v>
      </c>
      <c r="K63" s="64">
        <f t="shared" si="0"/>
        <v>0.002777777777777768</v>
      </c>
    </row>
    <row r="64" spans="1:11" ht="15.75">
      <c r="A64" s="63">
        <v>0.7118055555555555</v>
      </c>
      <c r="B64">
        <v>62</v>
      </c>
      <c r="C64">
        <v>2787</v>
      </c>
      <c r="D64">
        <v>2882</v>
      </c>
      <c r="E64">
        <v>2969</v>
      </c>
      <c r="F64">
        <v>2745</v>
      </c>
      <c r="G64">
        <v>1255</v>
      </c>
      <c r="H64">
        <v>3335</v>
      </c>
      <c r="I64">
        <v>0</v>
      </c>
      <c r="J64">
        <v>1</v>
      </c>
      <c r="K64" s="64">
        <f t="shared" si="0"/>
        <v>0.006249999999999867</v>
      </c>
    </row>
    <row r="65" spans="1:11" ht="15.75">
      <c r="A65" s="63">
        <v>0.717361111111111</v>
      </c>
      <c r="B65">
        <v>63</v>
      </c>
      <c r="C65">
        <v>3320</v>
      </c>
      <c r="D65">
        <v>1642</v>
      </c>
      <c r="E65">
        <v>3345</v>
      </c>
      <c r="F65">
        <v>2979</v>
      </c>
      <c r="G65">
        <v>2991</v>
      </c>
      <c r="H65">
        <v>2966</v>
      </c>
      <c r="I65">
        <v>0</v>
      </c>
      <c r="J65">
        <v>3</v>
      </c>
      <c r="K65" s="64">
        <f t="shared" si="0"/>
        <v>0.005555555555555536</v>
      </c>
    </row>
    <row r="66" spans="1:11" ht="15.75">
      <c r="A66" s="63">
        <v>0.7208333333333333</v>
      </c>
      <c r="B66">
        <v>64</v>
      </c>
      <c r="C66">
        <v>3325</v>
      </c>
      <c r="D66">
        <v>1898</v>
      </c>
      <c r="E66">
        <v>2936</v>
      </c>
      <c r="F66">
        <v>2613</v>
      </c>
      <c r="G66">
        <v>624</v>
      </c>
      <c r="H66">
        <v>1801</v>
      </c>
      <c r="I66">
        <v>2</v>
      </c>
      <c r="J66">
        <v>5</v>
      </c>
      <c r="K66" s="64">
        <f t="shared" si="0"/>
        <v>0.003472222222222321</v>
      </c>
    </row>
    <row r="67" spans="1:11" ht="15.75">
      <c r="A67" s="63">
        <v>0.7256944444444445</v>
      </c>
      <c r="B67">
        <v>65</v>
      </c>
      <c r="C67">
        <v>57</v>
      </c>
      <c r="D67">
        <v>2583</v>
      </c>
      <c r="E67">
        <v>3305</v>
      </c>
      <c r="F67">
        <v>148</v>
      </c>
      <c r="G67">
        <v>1513</v>
      </c>
      <c r="H67">
        <v>704</v>
      </c>
      <c r="I67">
        <v>0</v>
      </c>
      <c r="J67">
        <v>12</v>
      </c>
      <c r="K67" s="64">
        <f t="shared" si="0"/>
        <v>0.004861111111111205</v>
      </c>
    </row>
    <row r="68" spans="1:11" ht="15.75">
      <c r="A68" s="63">
        <v>0.7298611111111111</v>
      </c>
      <c r="B68">
        <v>66</v>
      </c>
      <c r="C68">
        <v>653</v>
      </c>
      <c r="D68">
        <v>647</v>
      </c>
      <c r="E68">
        <v>2880</v>
      </c>
      <c r="F68">
        <v>2158</v>
      </c>
      <c r="G68">
        <v>3103</v>
      </c>
      <c r="H68">
        <v>3016</v>
      </c>
      <c r="I68">
        <v>2</v>
      </c>
      <c r="J68">
        <v>3</v>
      </c>
      <c r="K68" s="64">
        <f aca="true" t="shared" si="1" ref="K68:K101">A68-A67</f>
        <v>0.004166666666666541</v>
      </c>
    </row>
    <row r="69" spans="1:11" ht="15.75">
      <c r="A69" s="63">
        <v>0.7333333333333334</v>
      </c>
      <c r="B69">
        <v>67</v>
      </c>
      <c r="C69">
        <v>3080</v>
      </c>
      <c r="D69">
        <v>2721</v>
      </c>
      <c r="E69">
        <v>1480</v>
      </c>
      <c r="F69">
        <v>1912</v>
      </c>
      <c r="G69">
        <v>231</v>
      </c>
      <c r="H69">
        <v>2587</v>
      </c>
      <c r="I69">
        <v>0</v>
      </c>
      <c r="J69">
        <v>10</v>
      </c>
      <c r="K69" s="64">
        <f t="shared" si="1"/>
        <v>0.003472222222222321</v>
      </c>
    </row>
    <row r="70" spans="1:11" ht="15.75">
      <c r="A70" s="63">
        <v>0.7368055555555556</v>
      </c>
      <c r="B70">
        <v>68</v>
      </c>
      <c r="C70">
        <v>3377</v>
      </c>
      <c r="D70">
        <v>1484</v>
      </c>
      <c r="E70">
        <v>3343</v>
      </c>
      <c r="F70">
        <v>2745</v>
      </c>
      <c r="G70">
        <v>2952</v>
      </c>
      <c r="H70">
        <v>922</v>
      </c>
      <c r="I70">
        <v>0</v>
      </c>
      <c r="J70">
        <v>1</v>
      </c>
      <c r="K70" s="64">
        <f t="shared" si="1"/>
        <v>0.00347222222222221</v>
      </c>
    </row>
    <row r="71" spans="1:12" ht="15.75">
      <c r="A71" s="63">
        <v>0.74375</v>
      </c>
      <c r="B71">
        <v>69</v>
      </c>
      <c r="C71">
        <v>2956</v>
      </c>
      <c r="D71">
        <v>2969</v>
      </c>
      <c r="E71">
        <v>3029</v>
      </c>
      <c r="F71">
        <v>2881</v>
      </c>
      <c r="G71">
        <v>2789</v>
      </c>
      <c r="H71">
        <v>1898</v>
      </c>
      <c r="I71">
        <v>0</v>
      </c>
      <c r="J71">
        <v>1</v>
      </c>
      <c r="K71" s="64">
        <f t="shared" si="1"/>
        <v>0.00694444444444442</v>
      </c>
      <c r="L71" s="14">
        <f>(SUM(K33:K71))/(71-33)</f>
        <v>0.004422514619883043</v>
      </c>
    </row>
    <row r="72" spans="1:12" ht="15.75">
      <c r="A72" s="63">
        <v>0.37847222222222227</v>
      </c>
      <c r="B72">
        <v>70</v>
      </c>
      <c r="C72">
        <v>3335</v>
      </c>
      <c r="D72">
        <v>441</v>
      </c>
      <c r="E72">
        <v>2276</v>
      </c>
      <c r="F72">
        <v>434</v>
      </c>
      <c r="G72">
        <v>1642</v>
      </c>
      <c r="H72">
        <v>704</v>
      </c>
      <c r="I72">
        <v>2</v>
      </c>
      <c r="J72">
        <v>8</v>
      </c>
      <c r="K72" s="64">
        <v>0</v>
      </c>
      <c r="L72" t="s">
        <v>40</v>
      </c>
    </row>
    <row r="73" spans="1:11" ht="15.75">
      <c r="A73" s="63">
        <v>0.3826388888888889</v>
      </c>
      <c r="B73">
        <v>71</v>
      </c>
      <c r="C73">
        <v>1801</v>
      </c>
      <c r="D73">
        <v>2583</v>
      </c>
      <c r="E73">
        <v>2979</v>
      </c>
      <c r="F73">
        <v>2158</v>
      </c>
      <c r="G73">
        <v>2585</v>
      </c>
      <c r="H73">
        <v>624</v>
      </c>
      <c r="I73">
        <v>4</v>
      </c>
      <c r="J73">
        <v>2</v>
      </c>
      <c r="K73" s="64">
        <f t="shared" si="1"/>
        <v>0.004166666666666652</v>
      </c>
    </row>
    <row r="74" spans="1:11" ht="15.75">
      <c r="A74" s="63">
        <v>0.3861111111111111</v>
      </c>
      <c r="B74">
        <v>72</v>
      </c>
      <c r="C74">
        <v>1865</v>
      </c>
      <c r="D74">
        <v>3363</v>
      </c>
      <c r="E74">
        <v>3305</v>
      </c>
      <c r="F74">
        <v>2880</v>
      </c>
      <c r="G74">
        <v>3016</v>
      </c>
      <c r="H74">
        <v>3325</v>
      </c>
      <c r="I74">
        <v>4</v>
      </c>
      <c r="J74">
        <v>1</v>
      </c>
      <c r="K74" s="64">
        <f t="shared" si="1"/>
        <v>0.00347222222222221</v>
      </c>
    </row>
    <row r="75" spans="1:11" ht="15.75">
      <c r="A75" s="63">
        <v>0.3993055555555556</v>
      </c>
      <c r="B75">
        <v>73</v>
      </c>
      <c r="C75">
        <v>2468</v>
      </c>
      <c r="D75">
        <v>1429</v>
      </c>
      <c r="E75">
        <v>3035</v>
      </c>
      <c r="F75">
        <v>2991</v>
      </c>
      <c r="G75">
        <v>2936</v>
      </c>
      <c r="H75">
        <v>653</v>
      </c>
      <c r="I75">
        <v>7</v>
      </c>
      <c r="J75">
        <v>1</v>
      </c>
      <c r="K75" s="64">
        <f t="shared" si="1"/>
        <v>0.013194444444444453</v>
      </c>
    </row>
    <row r="76" spans="1:11" ht="15.75">
      <c r="A76" s="63">
        <v>0.40277777777777773</v>
      </c>
      <c r="B76">
        <v>74</v>
      </c>
      <c r="C76">
        <v>418</v>
      </c>
      <c r="D76">
        <v>3012</v>
      </c>
      <c r="E76">
        <v>1255</v>
      </c>
      <c r="F76">
        <v>2982</v>
      </c>
      <c r="G76">
        <v>3320</v>
      </c>
      <c r="H76">
        <v>57</v>
      </c>
      <c r="I76">
        <v>4</v>
      </c>
      <c r="J76">
        <v>2</v>
      </c>
      <c r="K76" s="64">
        <f t="shared" si="1"/>
        <v>0.0034722222222221544</v>
      </c>
    </row>
    <row r="77" spans="1:11" ht="15.75">
      <c r="A77" s="63">
        <v>0.4076388888888889</v>
      </c>
      <c r="B77">
        <v>75</v>
      </c>
      <c r="C77">
        <v>3417</v>
      </c>
      <c r="D77">
        <v>3103</v>
      </c>
      <c r="E77">
        <v>647</v>
      </c>
      <c r="F77">
        <v>2582</v>
      </c>
      <c r="G77">
        <v>1477</v>
      </c>
      <c r="H77">
        <v>2882</v>
      </c>
      <c r="I77">
        <v>1</v>
      </c>
      <c r="J77">
        <v>3</v>
      </c>
      <c r="K77" s="64">
        <f t="shared" si="1"/>
        <v>0.004861111111111149</v>
      </c>
    </row>
    <row r="78" spans="1:11" ht="15.75">
      <c r="A78" s="63">
        <v>0.41180555555555554</v>
      </c>
      <c r="B78">
        <v>76</v>
      </c>
      <c r="C78">
        <v>3345</v>
      </c>
      <c r="D78">
        <v>2072</v>
      </c>
      <c r="E78">
        <v>3028</v>
      </c>
      <c r="F78">
        <v>148</v>
      </c>
      <c r="G78">
        <v>2934</v>
      </c>
      <c r="H78">
        <v>2833</v>
      </c>
      <c r="I78">
        <v>1</v>
      </c>
      <c r="J78">
        <v>6</v>
      </c>
      <c r="K78" s="64">
        <f t="shared" si="1"/>
        <v>0.004166666666666652</v>
      </c>
    </row>
    <row r="79" spans="1:11" ht="15.75">
      <c r="A79" s="63">
        <v>0.4159722222222222</v>
      </c>
      <c r="B79">
        <v>77</v>
      </c>
      <c r="C79">
        <v>2613</v>
      </c>
      <c r="D79">
        <v>118</v>
      </c>
      <c r="E79">
        <v>2787</v>
      </c>
      <c r="F79">
        <v>1513</v>
      </c>
      <c r="G79">
        <v>2966</v>
      </c>
      <c r="H79">
        <v>2737</v>
      </c>
      <c r="I79">
        <v>5</v>
      </c>
      <c r="J79">
        <v>0</v>
      </c>
      <c r="K79" s="64">
        <f t="shared" si="1"/>
        <v>0.004166666666666652</v>
      </c>
    </row>
    <row r="80" spans="1:11" ht="15.75">
      <c r="A80" s="63">
        <v>0.4215277777777778</v>
      </c>
      <c r="B80">
        <v>78</v>
      </c>
      <c r="C80">
        <v>231</v>
      </c>
      <c r="D80">
        <v>2583</v>
      </c>
      <c r="E80">
        <v>2468</v>
      </c>
      <c r="F80">
        <v>434</v>
      </c>
      <c r="G80">
        <v>3343</v>
      </c>
      <c r="H80">
        <v>2969</v>
      </c>
      <c r="I80">
        <v>8</v>
      </c>
      <c r="J80">
        <v>0</v>
      </c>
      <c r="K80" s="64">
        <f t="shared" si="1"/>
        <v>0.005555555555555591</v>
      </c>
    </row>
    <row r="81" spans="1:11" ht="15.75">
      <c r="A81" s="63">
        <v>0.42569444444444443</v>
      </c>
      <c r="B81">
        <v>79</v>
      </c>
      <c r="C81">
        <v>418</v>
      </c>
      <c r="D81">
        <v>624</v>
      </c>
      <c r="E81">
        <v>1912</v>
      </c>
      <c r="F81">
        <v>3335</v>
      </c>
      <c r="G81">
        <v>653</v>
      </c>
      <c r="H81">
        <v>922</v>
      </c>
      <c r="I81">
        <v>6</v>
      </c>
      <c r="J81">
        <v>0</v>
      </c>
      <c r="K81" s="64">
        <f t="shared" si="1"/>
        <v>0.004166666666666652</v>
      </c>
    </row>
    <row r="82" spans="1:11" ht="15.75">
      <c r="A82" s="63">
        <v>0.4298611111111111</v>
      </c>
      <c r="B82">
        <v>80</v>
      </c>
      <c r="C82">
        <v>1642</v>
      </c>
      <c r="D82">
        <v>2158</v>
      </c>
      <c r="E82">
        <v>2936</v>
      </c>
      <c r="F82">
        <v>2882</v>
      </c>
      <c r="G82">
        <v>3377</v>
      </c>
      <c r="H82">
        <v>3305</v>
      </c>
      <c r="I82">
        <v>6</v>
      </c>
      <c r="J82">
        <v>1</v>
      </c>
      <c r="K82" s="64">
        <f t="shared" si="1"/>
        <v>0.004166666666666652</v>
      </c>
    </row>
    <row r="83" spans="1:11" ht="15.75">
      <c r="A83" s="63">
        <v>0.43402777777777773</v>
      </c>
      <c r="B83">
        <v>81</v>
      </c>
      <c r="C83">
        <v>3028</v>
      </c>
      <c r="D83">
        <v>148</v>
      </c>
      <c r="E83">
        <v>1480</v>
      </c>
      <c r="F83">
        <v>647</v>
      </c>
      <c r="G83">
        <v>1477</v>
      </c>
      <c r="H83">
        <v>1898</v>
      </c>
      <c r="I83">
        <v>5</v>
      </c>
      <c r="J83">
        <v>2</v>
      </c>
      <c r="K83" s="64">
        <f t="shared" si="1"/>
        <v>0.004166666666666652</v>
      </c>
    </row>
    <row r="84" spans="1:11" ht="15.75">
      <c r="A84" s="63">
        <v>0.44166666666666665</v>
      </c>
      <c r="B84">
        <v>82</v>
      </c>
      <c r="C84">
        <v>2991</v>
      </c>
      <c r="D84">
        <v>3029</v>
      </c>
      <c r="E84">
        <v>2934</v>
      </c>
      <c r="F84">
        <v>3012</v>
      </c>
      <c r="G84">
        <v>118</v>
      </c>
      <c r="H84">
        <v>2880</v>
      </c>
      <c r="I84">
        <v>1</v>
      </c>
      <c r="J84">
        <v>6</v>
      </c>
      <c r="K84" s="64">
        <f t="shared" si="1"/>
        <v>0.007638888888888917</v>
      </c>
    </row>
    <row r="85" spans="1:11" ht="15.75">
      <c r="A85" s="63">
        <v>0.4527777777777778</v>
      </c>
      <c r="B85">
        <v>83</v>
      </c>
      <c r="C85">
        <v>3080</v>
      </c>
      <c r="D85">
        <v>2745</v>
      </c>
      <c r="E85">
        <v>3363</v>
      </c>
      <c r="F85">
        <v>2737</v>
      </c>
      <c r="G85">
        <v>704</v>
      </c>
      <c r="H85">
        <v>2956</v>
      </c>
      <c r="I85">
        <v>3</v>
      </c>
      <c r="J85">
        <v>6</v>
      </c>
      <c r="K85" s="64">
        <f t="shared" si="1"/>
        <v>0.011111111111111127</v>
      </c>
    </row>
    <row r="86" spans="1:11" ht="15.75">
      <c r="A86" s="63">
        <v>0.4576388888888889</v>
      </c>
      <c r="B86">
        <v>84</v>
      </c>
      <c r="C86">
        <v>441</v>
      </c>
      <c r="D86">
        <v>2833</v>
      </c>
      <c r="E86">
        <v>1484</v>
      </c>
      <c r="F86">
        <v>1429</v>
      </c>
      <c r="G86">
        <v>3016</v>
      </c>
      <c r="H86">
        <v>3320</v>
      </c>
      <c r="I86">
        <v>1</v>
      </c>
      <c r="J86">
        <v>0</v>
      </c>
      <c r="K86" s="64">
        <f t="shared" si="1"/>
        <v>0.004861111111111094</v>
      </c>
    </row>
    <row r="87" spans="1:11" ht="15.75">
      <c r="A87" s="63">
        <v>0.4618055555555556</v>
      </c>
      <c r="B87">
        <v>85</v>
      </c>
      <c r="C87">
        <v>57</v>
      </c>
      <c r="D87">
        <v>2789</v>
      </c>
      <c r="E87">
        <v>2276</v>
      </c>
      <c r="F87">
        <v>1865</v>
      </c>
      <c r="G87">
        <v>3345</v>
      </c>
      <c r="H87">
        <v>3417</v>
      </c>
      <c r="I87">
        <v>1</v>
      </c>
      <c r="J87">
        <v>1</v>
      </c>
      <c r="K87" s="64">
        <f t="shared" si="1"/>
        <v>0.004166666666666707</v>
      </c>
    </row>
    <row r="88" spans="1:11" ht="15.75">
      <c r="A88" s="63">
        <v>0.4673611111111111</v>
      </c>
      <c r="B88">
        <v>86</v>
      </c>
      <c r="C88">
        <v>2982</v>
      </c>
      <c r="D88">
        <v>2966</v>
      </c>
      <c r="E88">
        <v>2585</v>
      </c>
      <c r="F88">
        <v>3035</v>
      </c>
      <c r="G88">
        <v>3325</v>
      </c>
      <c r="H88">
        <v>2582</v>
      </c>
      <c r="I88">
        <v>0</v>
      </c>
      <c r="J88">
        <v>0</v>
      </c>
      <c r="K88" s="64">
        <f t="shared" si="1"/>
        <v>0.005555555555555536</v>
      </c>
    </row>
    <row r="89" spans="1:11" ht="15.75">
      <c r="A89" s="63">
        <v>0.47152777777777777</v>
      </c>
      <c r="B89">
        <v>87</v>
      </c>
      <c r="C89">
        <v>2952</v>
      </c>
      <c r="D89">
        <v>1255</v>
      </c>
      <c r="E89">
        <v>2613</v>
      </c>
      <c r="F89">
        <v>2721</v>
      </c>
      <c r="G89">
        <v>2072</v>
      </c>
      <c r="H89">
        <v>2979</v>
      </c>
      <c r="I89">
        <v>0</v>
      </c>
      <c r="J89">
        <v>1</v>
      </c>
      <c r="K89" s="64">
        <f t="shared" si="1"/>
        <v>0.004166666666666652</v>
      </c>
    </row>
    <row r="90" spans="1:11" ht="15.75">
      <c r="A90" s="63">
        <v>0.4763888888888889</v>
      </c>
      <c r="B90">
        <v>88</v>
      </c>
      <c r="C90">
        <v>2787</v>
      </c>
      <c r="D90">
        <v>1513</v>
      </c>
      <c r="E90">
        <v>2881</v>
      </c>
      <c r="F90">
        <v>2587</v>
      </c>
      <c r="G90">
        <v>3103</v>
      </c>
      <c r="H90">
        <v>1801</v>
      </c>
      <c r="I90">
        <v>0</v>
      </c>
      <c r="J90">
        <v>4</v>
      </c>
      <c r="K90" s="64">
        <f t="shared" si="1"/>
        <v>0.004861111111111149</v>
      </c>
    </row>
    <row r="91" spans="1:11" ht="15.75">
      <c r="A91" s="63">
        <v>0.48055555555555557</v>
      </c>
      <c r="B91">
        <v>89</v>
      </c>
      <c r="C91">
        <v>148</v>
      </c>
      <c r="D91">
        <v>3029</v>
      </c>
      <c r="E91">
        <v>2936</v>
      </c>
      <c r="F91">
        <v>3363</v>
      </c>
      <c r="G91">
        <v>231</v>
      </c>
      <c r="H91">
        <v>3320</v>
      </c>
      <c r="I91">
        <v>8</v>
      </c>
      <c r="J91">
        <v>2</v>
      </c>
      <c r="K91" s="64">
        <f t="shared" si="1"/>
        <v>0.004166666666666652</v>
      </c>
    </row>
    <row r="92" spans="1:11" ht="15.75">
      <c r="A92" s="63">
        <v>0.4840277777777778</v>
      </c>
      <c r="B92">
        <v>90</v>
      </c>
      <c r="C92">
        <v>3417</v>
      </c>
      <c r="D92">
        <v>3335</v>
      </c>
      <c r="E92">
        <v>3343</v>
      </c>
      <c r="F92">
        <v>3028</v>
      </c>
      <c r="G92">
        <v>653</v>
      </c>
      <c r="H92">
        <v>3377</v>
      </c>
      <c r="I92">
        <v>0</v>
      </c>
      <c r="J92">
        <v>0</v>
      </c>
      <c r="K92" s="64">
        <f t="shared" si="1"/>
        <v>0.00347222222222221</v>
      </c>
    </row>
    <row r="93" spans="1:11" ht="15.75">
      <c r="A93" s="63">
        <v>0.4888888888888889</v>
      </c>
      <c r="B93">
        <v>91</v>
      </c>
      <c r="C93">
        <v>434</v>
      </c>
      <c r="D93">
        <v>2934</v>
      </c>
      <c r="E93">
        <v>2956</v>
      </c>
      <c r="F93">
        <v>57</v>
      </c>
      <c r="G93">
        <v>2966</v>
      </c>
      <c r="H93">
        <v>1477</v>
      </c>
      <c r="I93">
        <v>2</v>
      </c>
      <c r="J93">
        <v>0</v>
      </c>
      <c r="K93" s="64">
        <f t="shared" si="1"/>
        <v>0.004861111111111094</v>
      </c>
    </row>
    <row r="94" spans="1:11" ht="15.75">
      <c r="A94" s="63">
        <v>0.4930555555555556</v>
      </c>
      <c r="B94">
        <v>92</v>
      </c>
      <c r="C94">
        <v>922</v>
      </c>
      <c r="D94">
        <v>1865</v>
      </c>
      <c r="E94">
        <v>1912</v>
      </c>
      <c r="F94">
        <v>2882</v>
      </c>
      <c r="G94">
        <v>1898</v>
      </c>
      <c r="H94">
        <v>2991</v>
      </c>
      <c r="I94">
        <v>6</v>
      </c>
      <c r="J94">
        <v>0</v>
      </c>
      <c r="K94" s="64">
        <f t="shared" si="1"/>
        <v>0.004166666666666707</v>
      </c>
    </row>
    <row r="95" spans="1:11" ht="15.75">
      <c r="A95" s="63">
        <v>0.49722222222222223</v>
      </c>
      <c r="B95">
        <v>93</v>
      </c>
      <c r="C95">
        <v>3012</v>
      </c>
      <c r="D95">
        <v>2613</v>
      </c>
      <c r="E95">
        <v>2582</v>
      </c>
      <c r="F95">
        <v>2587</v>
      </c>
      <c r="G95">
        <v>1429</v>
      </c>
      <c r="H95">
        <v>3305</v>
      </c>
      <c r="I95">
        <v>0</v>
      </c>
      <c r="J95">
        <v>9</v>
      </c>
      <c r="K95" s="64">
        <f t="shared" si="1"/>
        <v>0.004166666666666652</v>
      </c>
    </row>
    <row r="96" spans="1:11" ht="15.75">
      <c r="A96" s="63">
        <v>0.5006944444444444</v>
      </c>
      <c r="B96">
        <v>94</v>
      </c>
      <c r="C96">
        <v>3035</v>
      </c>
      <c r="D96">
        <v>2789</v>
      </c>
      <c r="E96">
        <v>3103</v>
      </c>
      <c r="F96">
        <v>2979</v>
      </c>
      <c r="G96">
        <v>2745</v>
      </c>
      <c r="H96">
        <v>2833</v>
      </c>
      <c r="I96">
        <v>1</v>
      </c>
      <c r="J96">
        <v>2</v>
      </c>
      <c r="K96" s="64">
        <f t="shared" si="1"/>
        <v>0.00347222222222221</v>
      </c>
    </row>
    <row r="97" spans="1:11" ht="15.75">
      <c r="A97" s="63">
        <v>0.5048611111111111</v>
      </c>
      <c r="B97">
        <v>95</v>
      </c>
      <c r="C97">
        <v>3016</v>
      </c>
      <c r="D97">
        <v>2585</v>
      </c>
      <c r="E97">
        <v>1255</v>
      </c>
      <c r="F97">
        <v>2468</v>
      </c>
      <c r="G97">
        <v>1642</v>
      </c>
      <c r="H97">
        <v>1513</v>
      </c>
      <c r="I97">
        <v>3</v>
      </c>
      <c r="J97">
        <v>0</v>
      </c>
      <c r="K97" s="64">
        <f t="shared" si="1"/>
        <v>0.004166666666666652</v>
      </c>
    </row>
    <row r="98" spans="1:11" ht="15.75">
      <c r="A98" s="63">
        <v>0.5090277777777777</v>
      </c>
      <c r="B98">
        <v>96</v>
      </c>
      <c r="C98">
        <v>624</v>
      </c>
      <c r="D98">
        <v>2952</v>
      </c>
      <c r="E98">
        <v>2880</v>
      </c>
      <c r="F98">
        <v>441</v>
      </c>
      <c r="G98">
        <v>2982</v>
      </c>
      <c r="H98">
        <v>3080</v>
      </c>
      <c r="I98">
        <v>4</v>
      </c>
      <c r="J98">
        <v>4</v>
      </c>
      <c r="K98" s="64">
        <f t="shared" si="1"/>
        <v>0.004166666666666652</v>
      </c>
    </row>
    <row r="99" spans="1:11" ht="15.75">
      <c r="A99" s="63">
        <v>0.5166666666666667</v>
      </c>
      <c r="B99">
        <v>97</v>
      </c>
      <c r="C99">
        <v>2072</v>
      </c>
      <c r="D99">
        <v>2583</v>
      </c>
      <c r="E99">
        <v>1480</v>
      </c>
      <c r="F99">
        <v>2276</v>
      </c>
      <c r="G99">
        <v>3325</v>
      </c>
      <c r="H99">
        <v>2787</v>
      </c>
      <c r="I99">
        <v>3</v>
      </c>
      <c r="J99">
        <v>0</v>
      </c>
      <c r="K99" s="64">
        <f t="shared" si="1"/>
        <v>0.007638888888888973</v>
      </c>
    </row>
    <row r="100" spans="1:11" ht="15.75">
      <c r="A100" s="63">
        <v>0.5215277777777778</v>
      </c>
      <c r="B100">
        <v>98</v>
      </c>
      <c r="C100">
        <v>704</v>
      </c>
      <c r="D100">
        <v>1801</v>
      </c>
      <c r="E100">
        <v>118</v>
      </c>
      <c r="F100">
        <v>2969</v>
      </c>
      <c r="G100">
        <v>647</v>
      </c>
      <c r="H100">
        <v>418</v>
      </c>
      <c r="I100">
        <v>8</v>
      </c>
      <c r="J100">
        <v>1</v>
      </c>
      <c r="K100" s="64">
        <f t="shared" si="1"/>
        <v>0.004861111111111094</v>
      </c>
    </row>
    <row r="101" spans="1:12" ht="15.75">
      <c r="A101" s="63">
        <v>0.525</v>
      </c>
      <c r="B101">
        <v>99</v>
      </c>
      <c r="C101">
        <v>1484</v>
      </c>
      <c r="D101">
        <v>2158</v>
      </c>
      <c r="E101">
        <v>2737</v>
      </c>
      <c r="F101">
        <v>3345</v>
      </c>
      <c r="G101">
        <v>2881</v>
      </c>
      <c r="H101">
        <v>2721</v>
      </c>
      <c r="I101">
        <v>2</v>
      </c>
      <c r="J101">
        <v>5</v>
      </c>
      <c r="K101" s="64">
        <f t="shared" si="1"/>
        <v>0.00347222222222221</v>
      </c>
      <c r="L101" s="14">
        <f>(SUM(K72:K101))/(101-72)</f>
        <v>0.005052681992337164</v>
      </c>
    </row>
    <row r="102" spans="7:12" ht="15.75">
      <c r="G102" t="s">
        <v>128</v>
      </c>
      <c r="I102">
        <f>SUM(I3:I101)</f>
        <v>238</v>
      </c>
      <c r="J102">
        <f>SUM(J3:J101)</f>
        <v>231</v>
      </c>
      <c r="L102" s="14">
        <f>(SUM(K3:K101))/(101-3-3)</f>
        <v>0.004824561403508774</v>
      </c>
    </row>
    <row r="103" spans="7:10" ht="15.75">
      <c r="G103" t="s">
        <v>129</v>
      </c>
      <c r="J103">
        <f>(I102+J102)/(101-2)/2</f>
        <v>2.3686868686868685</v>
      </c>
    </row>
    <row r="104" spans="1:11" ht="15.75">
      <c r="A104" s="117" t="s">
        <v>3</v>
      </c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</row>
    <row r="105" spans="1:11" ht="31.5">
      <c r="A105" s="3" t="s">
        <v>4</v>
      </c>
      <c r="B105" s="3" t="s">
        <v>5</v>
      </c>
      <c r="C105" s="3" t="s">
        <v>6</v>
      </c>
      <c r="D105" s="3" t="s">
        <v>7</v>
      </c>
      <c r="E105" s="3" t="s">
        <v>8</v>
      </c>
      <c r="F105" s="3" t="s">
        <v>9</v>
      </c>
      <c r="G105" s="3" t="s">
        <v>10</v>
      </c>
      <c r="H105" s="3" t="s">
        <v>11</v>
      </c>
      <c r="I105" s="3" t="s">
        <v>12</v>
      </c>
      <c r="J105" s="3" t="s">
        <v>13</v>
      </c>
      <c r="K105" s="3" t="s">
        <v>14</v>
      </c>
    </row>
    <row r="106" spans="1:11" ht="15.75">
      <c r="A106" s="63">
        <v>0.5791666666666667</v>
      </c>
      <c r="B106" t="s">
        <v>135</v>
      </c>
      <c r="C106">
        <v>1</v>
      </c>
      <c r="D106">
        <v>647</v>
      </c>
      <c r="E106">
        <v>148</v>
      </c>
      <c r="F106">
        <v>118</v>
      </c>
      <c r="G106">
        <v>2583</v>
      </c>
      <c r="H106">
        <v>2587</v>
      </c>
      <c r="I106">
        <v>1480</v>
      </c>
      <c r="J106">
        <v>12</v>
      </c>
      <c r="K106">
        <v>4</v>
      </c>
    </row>
    <row r="107" spans="1:11" ht="15.75">
      <c r="A107" s="63">
        <v>0.5840277777777778</v>
      </c>
      <c r="B107" t="s">
        <v>136</v>
      </c>
      <c r="C107">
        <v>2</v>
      </c>
      <c r="D107">
        <v>3029</v>
      </c>
      <c r="E107">
        <v>1429</v>
      </c>
      <c r="F107">
        <v>441</v>
      </c>
      <c r="G107">
        <v>1865</v>
      </c>
      <c r="H107">
        <v>2881</v>
      </c>
      <c r="I107">
        <v>418</v>
      </c>
      <c r="J107">
        <v>0</v>
      </c>
      <c r="K107">
        <v>6</v>
      </c>
    </row>
    <row r="108" spans="1:11" ht="15.75">
      <c r="A108" s="63">
        <v>0.5923611111111111</v>
      </c>
      <c r="B108" t="s">
        <v>137</v>
      </c>
      <c r="C108">
        <v>3</v>
      </c>
      <c r="D108">
        <v>704</v>
      </c>
      <c r="E108">
        <v>624</v>
      </c>
      <c r="F108">
        <v>3103</v>
      </c>
      <c r="G108">
        <v>2721</v>
      </c>
      <c r="H108">
        <v>1484</v>
      </c>
      <c r="I108">
        <v>2979</v>
      </c>
      <c r="J108">
        <v>10</v>
      </c>
      <c r="K108">
        <v>0</v>
      </c>
    </row>
    <row r="109" spans="1:11" ht="15.75">
      <c r="A109" s="63">
        <v>0.6006944444444444</v>
      </c>
      <c r="B109" t="s">
        <v>143</v>
      </c>
      <c r="C109">
        <v>4</v>
      </c>
      <c r="D109">
        <v>231</v>
      </c>
      <c r="E109">
        <v>1912</v>
      </c>
      <c r="F109">
        <v>922</v>
      </c>
      <c r="G109">
        <v>2468</v>
      </c>
      <c r="H109">
        <v>1801</v>
      </c>
      <c r="I109">
        <v>1477</v>
      </c>
      <c r="J109">
        <v>6</v>
      </c>
      <c r="K109">
        <v>5</v>
      </c>
    </row>
    <row r="110" spans="1:11" ht="15.75">
      <c r="A110" s="63">
        <v>0.6048611111111112</v>
      </c>
      <c r="B110" t="s">
        <v>138</v>
      </c>
      <c r="C110">
        <v>5</v>
      </c>
      <c r="D110">
        <v>118</v>
      </c>
      <c r="E110">
        <v>148</v>
      </c>
      <c r="F110">
        <v>647</v>
      </c>
      <c r="G110">
        <v>1480</v>
      </c>
      <c r="H110">
        <v>2587</v>
      </c>
      <c r="I110">
        <v>2583</v>
      </c>
      <c r="J110">
        <v>12</v>
      </c>
      <c r="K110">
        <v>2</v>
      </c>
    </row>
    <row r="111" spans="1:11" ht="15.75">
      <c r="A111" s="63">
        <v>0.6097222222222222</v>
      </c>
      <c r="B111" t="s">
        <v>139</v>
      </c>
      <c r="C111">
        <v>6</v>
      </c>
      <c r="D111">
        <v>1429</v>
      </c>
      <c r="E111">
        <v>441</v>
      </c>
      <c r="F111">
        <v>3029</v>
      </c>
      <c r="G111">
        <v>418</v>
      </c>
      <c r="H111">
        <v>2881</v>
      </c>
      <c r="I111">
        <v>1865</v>
      </c>
      <c r="J111">
        <v>7</v>
      </c>
      <c r="K111">
        <v>6</v>
      </c>
    </row>
    <row r="112" spans="1:11" ht="15.75">
      <c r="A112" s="63">
        <v>0.6145833333333334</v>
      </c>
      <c r="B112" t="s">
        <v>140</v>
      </c>
      <c r="C112">
        <v>7</v>
      </c>
      <c r="D112">
        <v>3103</v>
      </c>
      <c r="E112">
        <v>704</v>
      </c>
      <c r="F112">
        <v>624</v>
      </c>
      <c r="G112">
        <v>2979</v>
      </c>
      <c r="H112">
        <v>434</v>
      </c>
      <c r="I112">
        <v>2721</v>
      </c>
      <c r="J112">
        <v>3</v>
      </c>
      <c r="K112">
        <v>0</v>
      </c>
    </row>
    <row r="113" spans="1:11" ht="15.75">
      <c r="A113" s="63">
        <v>0.61875</v>
      </c>
      <c r="B113" t="s">
        <v>141</v>
      </c>
      <c r="C113">
        <v>8</v>
      </c>
      <c r="D113">
        <v>231</v>
      </c>
      <c r="E113">
        <v>1912</v>
      </c>
      <c r="F113">
        <v>922</v>
      </c>
      <c r="G113">
        <v>2468</v>
      </c>
      <c r="H113">
        <v>1477</v>
      </c>
      <c r="I113">
        <v>1801</v>
      </c>
      <c r="J113">
        <v>8</v>
      </c>
      <c r="K113">
        <v>4</v>
      </c>
    </row>
    <row r="114" spans="1:11" ht="15.75">
      <c r="A114" s="63">
        <v>0.6236111111111111</v>
      </c>
      <c r="B114" t="s">
        <v>56</v>
      </c>
      <c r="C114">
        <v>10</v>
      </c>
      <c r="D114">
        <v>1429</v>
      </c>
      <c r="E114">
        <v>3029</v>
      </c>
      <c r="F114">
        <v>441</v>
      </c>
      <c r="G114">
        <v>418</v>
      </c>
      <c r="H114">
        <v>1865</v>
      </c>
      <c r="I114">
        <v>2881</v>
      </c>
      <c r="J114">
        <v>8</v>
      </c>
      <c r="K114">
        <v>7</v>
      </c>
    </row>
    <row r="115" spans="1:11" ht="15.75">
      <c r="A115" s="63">
        <v>0.6319444444444444</v>
      </c>
      <c r="B115" t="s">
        <v>144</v>
      </c>
      <c r="C115">
        <v>13</v>
      </c>
      <c r="D115">
        <v>148</v>
      </c>
      <c r="E115">
        <v>118</v>
      </c>
      <c r="F115">
        <v>647</v>
      </c>
      <c r="G115">
        <v>3029</v>
      </c>
      <c r="H115">
        <v>441</v>
      </c>
      <c r="I115">
        <v>1429</v>
      </c>
      <c r="J115">
        <v>7</v>
      </c>
      <c r="K115">
        <v>3</v>
      </c>
    </row>
    <row r="116" spans="1:11" ht="15.75">
      <c r="A116" s="63">
        <v>0.6361111111111112</v>
      </c>
      <c r="B116" t="s">
        <v>145</v>
      </c>
      <c r="C116">
        <v>14</v>
      </c>
      <c r="D116">
        <v>3103</v>
      </c>
      <c r="E116">
        <v>624</v>
      </c>
      <c r="F116">
        <v>704</v>
      </c>
      <c r="G116">
        <v>1912</v>
      </c>
      <c r="H116">
        <v>231</v>
      </c>
      <c r="I116">
        <v>922</v>
      </c>
      <c r="J116">
        <v>12</v>
      </c>
      <c r="K116">
        <v>7</v>
      </c>
    </row>
    <row r="117" spans="1:11" ht="15.75">
      <c r="A117" s="63">
        <v>0.6409722222222222</v>
      </c>
      <c r="B117" t="s">
        <v>146</v>
      </c>
      <c r="C117">
        <v>15</v>
      </c>
      <c r="D117">
        <v>148</v>
      </c>
      <c r="E117">
        <v>118</v>
      </c>
      <c r="F117">
        <v>647</v>
      </c>
      <c r="G117">
        <v>441</v>
      </c>
      <c r="H117">
        <v>1429</v>
      </c>
      <c r="I117">
        <v>3029</v>
      </c>
      <c r="J117">
        <v>10</v>
      </c>
      <c r="K117">
        <v>5</v>
      </c>
    </row>
    <row r="118" spans="1:11" ht="15.75">
      <c r="A118" s="63">
        <v>0.6451388888888888</v>
      </c>
      <c r="B118" t="s">
        <v>147</v>
      </c>
      <c r="C118">
        <v>16</v>
      </c>
      <c r="D118">
        <v>624</v>
      </c>
      <c r="E118">
        <v>704</v>
      </c>
      <c r="F118">
        <v>3103</v>
      </c>
      <c r="G118">
        <v>922</v>
      </c>
      <c r="H118">
        <v>231</v>
      </c>
      <c r="I118">
        <v>1912</v>
      </c>
      <c r="J118">
        <v>6</v>
      </c>
      <c r="K118">
        <v>5</v>
      </c>
    </row>
    <row r="119" spans="1:11" ht="15.75">
      <c r="A119" s="63">
        <v>0.6569444444444444</v>
      </c>
      <c r="B119" t="s">
        <v>149</v>
      </c>
      <c r="C119">
        <v>19</v>
      </c>
      <c r="D119">
        <v>148</v>
      </c>
      <c r="E119">
        <v>118</v>
      </c>
      <c r="F119">
        <v>647</v>
      </c>
      <c r="G119">
        <v>624</v>
      </c>
      <c r="H119">
        <v>3103</v>
      </c>
      <c r="I119">
        <v>704</v>
      </c>
      <c r="J119">
        <v>5</v>
      </c>
      <c r="K119">
        <v>8</v>
      </c>
    </row>
    <row r="120" spans="1:11" ht="15.75">
      <c r="A120" s="63">
        <v>0.6666666666666666</v>
      </c>
      <c r="B120" t="s">
        <v>0</v>
      </c>
      <c r="C120">
        <v>20</v>
      </c>
      <c r="D120">
        <v>148</v>
      </c>
      <c r="E120">
        <v>118</v>
      </c>
      <c r="F120">
        <v>647</v>
      </c>
      <c r="G120">
        <v>704</v>
      </c>
      <c r="H120">
        <v>3103</v>
      </c>
      <c r="I120">
        <v>624</v>
      </c>
      <c r="J120">
        <v>10</v>
      </c>
      <c r="K120">
        <v>8</v>
      </c>
    </row>
    <row r="121" spans="1:11" ht="15.75">
      <c r="A121" s="63">
        <v>0.6784722222222223</v>
      </c>
      <c r="B121" t="s">
        <v>1</v>
      </c>
      <c r="C121">
        <v>21</v>
      </c>
      <c r="D121">
        <v>647</v>
      </c>
      <c r="E121">
        <v>118</v>
      </c>
      <c r="F121">
        <v>148</v>
      </c>
      <c r="G121">
        <v>3103</v>
      </c>
      <c r="H121">
        <v>624</v>
      </c>
      <c r="I121">
        <v>704</v>
      </c>
      <c r="J121">
        <v>4</v>
      </c>
      <c r="K121">
        <v>3</v>
      </c>
    </row>
    <row r="122" spans="8:11" ht="15.75">
      <c r="H122" t="s">
        <v>128</v>
      </c>
      <c r="J122">
        <f>SUM(J106:J121)</f>
        <v>120</v>
      </c>
      <c r="K122" s="32">
        <f>SUM(K106:K121)</f>
        <v>73</v>
      </c>
    </row>
    <row r="123" spans="8:11" ht="15.75">
      <c r="H123" t="s">
        <v>129</v>
      </c>
      <c r="K123">
        <f>(J122+K122)/(121-105)/2</f>
        <v>6.03125</v>
      </c>
    </row>
  </sheetData>
  <sheetProtection/>
  <mergeCells count="2">
    <mergeCell ref="A1:J1"/>
    <mergeCell ref="A104:K104"/>
  </mergeCells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171"/>
  <sheetViews>
    <sheetView zoomScalePageLayoutView="0" workbookViewId="0" topLeftCell="A137">
      <selection activeCell="L171" sqref="L171"/>
    </sheetView>
  </sheetViews>
  <sheetFormatPr defaultColWidth="8.875" defaultRowHeight="15.75"/>
  <sheetData>
    <row r="1" spans="1:10" ht="15.75">
      <c r="A1" s="121" t="s">
        <v>36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1" ht="31.5">
      <c r="A2" s="107" t="s">
        <v>4</v>
      </c>
      <c r="B2" s="107" t="s">
        <v>6</v>
      </c>
      <c r="C2" s="107" t="s">
        <v>7</v>
      </c>
      <c r="D2" s="107" t="s">
        <v>8</v>
      </c>
      <c r="E2" s="107" t="s">
        <v>9</v>
      </c>
      <c r="F2" s="107" t="s">
        <v>10</v>
      </c>
      <c r="G2" s="107" t="s">
        <v>11</v>
      </c>
      <c r="H2" s="107" t="s">
        <v>12</v>
      </c>
      <c r="I2" s="107" t="s">
        <v>13</v>
      </c>
      <c r="J2" s="107" t="s">
        <v>14</v>
      </c>
      <c r="K2" s="11" t="s">
        <v>39</v>
      </c>
    </row>
    <row r="3" spans="1:12" ht="15.75">
      <c r="A3" s="108">
        <v>0.5423611111111112</v>
      </c>
      <c r="B3" s="109">
        <v>1</v>
      </c>
      <c r="C3" s="109">
        <v>86</v>
      </c>
      <c r="D3" s="109">
        <v>3059</v>
      </c>
      <c r="E3" s="109">
        <v>236</v>
      </c>
      <c r="F3" s="109">
        <v>2420</v>
      </c>
      <c r="G3" s="109">
        <v>155</v>
      </c>
      <c r="H3" s="109">
        <v>2753</v>
      </c>
      <c r="I3" s="109">
        <v>9</v>
      </c>
      <c r="J3" s="109">
        <v>3</v>
      </c>
      <c r="K3">
        <v>0</v>
      </c>
      <c r="L3" t="s">
        <v>41</v>
      </c>
    </row>
    <row r="4" spans="1:11" ht="15.75">
      <c r="A4" s="108">
        <v>0.5472222222222222</v>
      </c>
      <c r="B4" s="109">
        <v>2</v>
      </c>
      <c r="C4" s="109">
        <v>176</v>
      </c>
      <c r="D4" s="109">
        <v>1418</v>
      </c>
      <c r="E4" s="109">
        <v>233</v>
      </c>
      <c r="F4" s="109">
        <v>3403</v>
      </c>
      <c r="G4" s="109">
        <v>358</v>
      </c>
      <c r="H4" s="109">
        <v>326</v>
      </c>
      <c r="I4" s="109">
        <v>5</v>
      </c>
      <c r="J4" s="109">
        <v>9</v>
      </c>
      <c r="K4" s="14">
        <f aca="true" t="shared" si="0" ref="K4:K67">A4-A3</f>
        <v>0.004861111111110983</v>
      </c>
    </row>
    <row r="5" spans="1:11" ht="15.75">
      <c r="A5" s="108">
        <v>0.5506944444444445</v>
      </c>
      <c r="B5" s="109">
        <v>3</v>
      </c>
      <c r="C5" s="109">
        <v>1547</v>
      </c>
      <c r="D5" s="109">
        <v>1540</v>
      </c>
      <c r="E5" s="109">
        <v>159</v>
      </c>
      <c r="F5" s="109">
        <v>234</v>
      </c>
      <c r="G5" s="109">
        <v>604</v>
      </c>
      <c r="H5" s="109">
        <v>1111</v>
      </c>
      <c r="I5" s="109">
        <v>4</v>
      </c>
      <c r="J5" s="109">
        <v>8</v>
      </c>
      <c r="K5" s="14">
        <f t="shared" si="0"/>
        <v>0.003472222222222321</v>
      </c>
    </row>
    <row r="6" spans="1:11" ht="15.75">
      <c r="A6" s="108">
        <v>0.5555555555555556</v>
      </c>
      <c r="B6" s="109">
        <v>4</v>
      </c>
      <c r="C6" s="109">
        <v>269</v>
      </c>
      <c r="D6" s="109">
        <v>25</v>
      </c>
      <c r="E6" s="109">
        <v>1124</v>
      </c>
      <c r="F6" s="109">
        <v>148</v>
      </c>
      <c r="G6" s="109">
        <v>1817</v>
      </c>
      <c r="H6" s="109">
        <v>108</v>
      </c>
      <c r="I6" s="109">
        <v>12</v>
      </c>
      <c r="J6" s="109">
        <v>2</v>
      </c>
      <c r="K6" s="14">
        <f t="shared" si="0"/>
        <v>0.004861111111111094</v>
      </c>
    </row>
    <row r="7" spans="1:11" ht="15.75">
      <c r="A7" s="108">
        <v>0.5597222222222222</v>
      </c>
      <c r="B7" s="109">
        <v>5</v>
      </c>
      <c r="C7" s="109">
        <v>527</v>
      </c>
      <c r="D7" s="109">
        <v>190</v>
      </c>
      <c r="E7" s="109">
        <v>41</v>
      </c>
      <c r="F7" s="109">
        <v>997</v>
      </c>
      <c r="G7" s="109">
        <v>201</v>
      </c>
      <c r="H7" s="109">
        <v>2403</v>
      </c>
      <c r="I7" s="109">
        <v>6</v>
      </c>
      <c r="J7" s="109">
        <v>5</v>
      </c>
      <c r="K7" s="14">
        <f t="shared" si="0"/>
        <v>0.004166666666666652</v>
      </c>
    </row>
    <row r="8" spans="1:11" ht="15.75">
      <c r="A8" s="108">
        <v>0.5638888888888889</v>
      </c>
      <c r="B8" s="109">
        <v>6</v>
      </c>
      <c r="C8" s="109">
        <v>1519</v>
      </c>
      <c r="D8" s="109">
        <v>1612</v>
      </c>
      <c r="E8" s="109">
        <v>3256</v>
      </c>
      <c r="F8" s="109">
        <v>3160</v>
      </c>
      <c r="G8" s="109">
        <v>3025</v>
      </c>
      <c r="H8" s="109">
        <v>330</v>
      </c>
      <c r="I8" s="109">
        <v>11</v>
      </c>
      <c r="J8" s="109">
        <v>7</v>
      </c>
      <c r="K8" s="14">
        <f t="shared" si="0"/>
        <v>0.004166666666666652</v>
      </c>
    </row>
    <row r="9" spans="1:11" ht="15.75">
      <c r="A9" s="108">
        <v>0.56875</v>
      </c>
      <c r="B9" s="109">
        <v>7</v>
      </c>
      <c r="C9" s="109">
        <v>3411</v>
      </c>
      <c r="D9" s="109">
        <v>33</v>
      </c>
      <c r="E9" s="109">
        <v>968</v>
      </c>
      <c r="F9" s="109">
        <v>1622</v>
      </c>
      <c r="G9" s="109">
        <v>1730</v>
      </c>
      <c r="H9" s="109">
        <v>103</v>
      </c>
      <c r="I9" s="109">
        <v>12</v>
      </c>
      <c r="J9" s="109">
        <v>7</v>
      </c>
      <c r="K9" s="14">
        <f t="shared" si="0"/>
        <v>0.004861111111111094</v>
      </c>
    </row>
    <row r="10" spans="1:11" ht="15.75">
      <c r="A10" s="108">
        <v>0.5722222222222222</v>
      </c>
      <c r="B10" s="109">
        <v>8</v>
      </c>
      <c r="C10" s="109">
        <v>70</v>
      </c>
      <c r="D10" s="109">
        <v>1515</v>
      </c>
      <c r="E10" s="109">
        <v>71</v>
      </c>
      <c r="F10" s="109">
        <v>3357</v>
      </c>
      <c r="G10" s="109">
        <v>1</v>
      </c>
      <c r="H10" s="109">
        <v>555</v>
      </c>
      <c r="I10" s="109">
        <v>11</v>
      </c>
      <c r="J10" s="109">
        <v>5</v>
      </c>
      <c r="K10" s="14">
        <f t="shared" si="0"/>
        <v>0.00347222222222221</v>
      </c>
    </row>
    <row r="11" spans="1:11" ht="15.75">
      <c r="A11" s="108">
        <v>0.5791666666666667</v>
      </c>
      <c r="B11" s="109">
        <v>9</v>
      </c>
      <c r="C11" s="109">
        <v>2751</v>
      </c>
      <c r="D11" s="109">
        <v>3172</v>
      </c>
      <c r="E11" s="109">
        <v>3196</v>
      </c>
      <c r="F11" s="109">
        <v>1768</v>
      </c>
      <c r="G11" s="109">
        <v>359</v>
      </c>
      <c r="H11" s="109">
        <v>329</v>
      </c>
      <c r="I11" s="109">
        <v>3</v>
      </c>
      <c r="J11" s="109">
        <v>10</v>
      </c>
      <c r="K11" s="14">
        <f t="shared" si="0"/>
        <v>0.006944444444444531</v>
      </c>
    </row>
    <row r="12" spans="1:11" ht="15.75">
      <c r="A12" s="108">
        <v>0.5833333333333334</v>
      </c>
      <c r="B12" s="109">
        <v>10</v>
      </c>
      <c r="C12" s="109">
        <v>1629</v>
      </c>
      <c r="D12" s="109">
        <v>1319</v>
      </c>
      <c r="E12" s="109">
        <v>2854</v>
      </c>
      <c r="F12" s="109">
        <v>1241</v>
      </c>
      <c r="G12" s="109">
        <v>2062</v>
      </c>
      <c r="H12" s="109">
        <v>3389</v>
      </c>
      <c r="I12" s="109">
        <v>9</v>
      </c>
      <c r="J12" s="109">
        <v>9</v>
      </c>
      <c r="K12" s="14">
        <f t="shared" si="0"/>
        <v>0.004166666666666652</v>
      </c>
    </row>
    <row r="13" spans="1:11" ht="15.75">
      <c r="A13" s="108">
        <v>0.5875</v>
      </c>
      <c r="B13" s="109">
        <v>11</v>
      </c>
      <c r="C13" s="109">
        <v>122</v>
      </c>
      <c r="D13" s="109">
        <v>1987</v>
      </c>
      <c r="E13" s="109">
        <v>254</v>
      </c>
      <c r="F13" s="109">
        <v>967</v>
      </c>
      <c r="G13" s="109">
        <v>1153</v>
      </c>
      <c r="H13" s="109">
        <v>1596</v>
      </c>
      <c r="I13" s="109">
        <v>9</v>
      </c>
      <c r="J13" s="109">
        <v>3</v>
      </c>
      <c r="K13" s="14">
        <f t="shared" si="0"/>
        <v>0.004166666666666652</v>
      </c>
    </row>
    <row r="14" spans="1:11" ht="15.75">
      <c r="A14" s="108">
        <v>0.5951388888888889</v>
      </c>
      <c r="B14" s="109">
        <v>12</v>
      </c>
      <c r="C14" s="109">
        <v>3280</v>
      </c>
      <c r="D14" s="109">
        <v>1918</v>
      </c>
      <c r="E14" s="109">
        <v>1218</v>
      </c>
      <c r="F14" s="109">
        <v>1503</v>
      </c>
      <c r="G14" s="109">
        <v>3008</v>
      </c>
      <c r="H14" s="109">
        <v>118</v>
      </c>
      <c r="I14" s="109">
        <v>18</v>
      </c>
      <c r="J14" s="109">
        <v>4</v>
      </c>
      <c r="K14" s="14">
        <f t="shared" si="0"/>
        <v>0.007638888888888862</v>
      </c>
    </row>
    <row r="15" spans="1:11" ht="15.75">
      <c r="A15" s="108">
        <v>0.5986111111111111</v>
      </c>
      <c r="B15" s="109">
        <v>13</v>
      </c>
      <c r="C15" s="109">
        <v>3360</v>
      </c>
      <c r="D15" s="109">
        <v>375</v>
      </c>
      <c r="E15" s="109">
        <v>180</v>
      </c>
      <c r="F15" s="109">
        <v>1772</v>
      </c>
      <c r="G15" s="109">
        <v>1683</v>
      </c>
      <c r="H15" s="109">
        <v>540</v>
      </c>
      <c r="I15" s="109">
        <v>7</v>
      </c>
      <c r="J15" s="109">
        <v>1</v>
      </c>
      <c r="K15" s="14">
        <f t="shared" si="0"/>
        <v>0.00347222222222221</v>
      </c>
    </row>
    <row r="16" spans="1:11" ht="15.75">
      <c r="A16" s="108">
        <v>0.6020833333333333</v>
      </c>
      <c r="B16" s="109">
        <v>14</v>
      </c>
      <c r="C16" s="109">
        <v>876</v>
      </c>
      <c r="D16" s="109">
        <v>1506</v>
      </c>
      <c r="E16" s="109">
        <v>45</v>
      </c>
      <c r="F16" s="109">
        <v>1647</v>
      </c>
      <c r="G16" s="109">
        <v>3157</v>
      </c>
      <c r="H16" s="109">
        <v>2574</v>
      </c>
      <c r="I16" s="109">
        <v>5</v>
      </c>
      <c r="J16" s="109">
        <v>6</v>
      </c>
      <c r="K16" s="14">
        <f t="shared" si="0"/>
        <v>0.00347222222222221</v>
      </c>
    </row>
    <row r="17" spans="1:11" ht="15.75">
      <c r="A17" s="108">
        <v>0.6069444444444444</v>
      </c>
      <c r="B17" s="109">
        <v>15</v>
      </c>
      <c r="C17" s="109">
        <v>341</v>
      </c>
      <c r="D17" s="109">
        <v>358</v>
      </c>
      <c r="E17" s="109">
        <v>3411</v>
      </c>
      <c r="F17" s="109">
        <v>1583</v>
      </c>
      <c r="G17" s="109">
        <v>1540</v>
      </c>
      <c r="H17" s="109">
        <v>33</v>
      </c>
      <c r="I17" s="109">
        <v>8</v>
      </c>
      <c r="J17" s="109">
        <v>12</v>
      </c>
      <c r="K17" s="14">
        <f t="shared" si="0"/>
        <v>0.004861111111111094</v>
      </c>
    </row>
    <row r="18" spans="1:11" ht="15.75">
      <c r="A18" s="108">
        <v>0.6131944444444445</v>
      </c>
      <c r="B18" s="109">
        <v>16</v>
      </c>
      <c r="C18" s="109">
        <v>70</v>
      </c>
      <c r="D18" s="109">
        <v>997</v>
      </c>
      <c r="E18" s="109">
        <v>1622</v>
      </c>
      <c r="F18" s="109">
        <v>1111</v>
      </c>
      <c r="G18" s="109">
        <v>3059</v>
      </c>
      <c r="H18" s="109">
        <v>1418</v>
      </c>
      <c r="I18" s="109">
        <v>9</v>
      </c>
      <c r="J18" s="109">
        <v>5</v>
      </c>
      <c r="K18" s="14">
        <f t="shared" si="0"/>
        <v>0.006250000000000089</v>
      </c>
    </row>
    <row r="19" spans="1:11" ht="15.75">
      <c r="A19" s="108">
        <v>0.6173611111111111</v>
      </c>
      <c r="B19" s="109">
        <v>17</v>
      </c>
      <c r="C19" s="109">
        <v>3256</v>
      </c>
      <c r="D19" s="109">
        <v>359</v>
      </c>
      <c r="E19" s="109">
        <v>71</v>
      </c>
      <c r="F19" s="109">
        <v>159</v>
      </c>
      <c r="G19" s="109">
        <v>108</v>
      </c>
      <c r="H19" s="109">
        <v>236</v>
      </c>
      <c r="I19" s="109">
        <v>15</v>
      </c>
      <c r="J19" s="109">
        <v>6</v>
      </c>
      <c r="K19" s="14">
        <f t="shared" si="0"/>
        <v>0.004166666666666652</v>
      </c>
    </row>
    <row r="20" spans="1:11" ht="15.75">
      <c r="A20" s="108">
        <v>0.6215277777777778</v>
      </c>
      <c r="B20" s="109">
        <v>18</v>
      </c>
      <c r="C20" s="109">
        <v>555</v>
      </c>
      <c r="D20" s="109">
        <v>1519</v>
      </c>
      <c r="E20" s="109">
        <v>1730</v>
      </c>
      <c r="F20" s="109">
        <v>329</v>
      </c>
      <c r="G20" s="109">
        <v>176</v>
      </c>
      <c r="H20" s="109">
        <v>122</v>
      </c>
      <c r="I20" s="109">
        <v>14</v>
      </c>
      <c r="J20" s="109">
        <v>2</v>
      </c>
      <c r="K20" s="14">
        <f t="shared" si="0"/>
        <v>0.004166666666666652</v>
      </c>
    </row>
    <row r="21" spans="1:11" ht="15.75">
      <c r="A21" s="108">
        <v>0.6243055555555556</v>
      </c>
      <c r="B21" s="109">
        <v>19</v>
      </c>
      <c r="C21" s="109">
        <v>1768</v>
      </c>
      <c r="D21" s="109">
        <v>3403</v>
      </c>
      <c r="E21" s="109">
        <v>3389</v>
      </c>
      <c r="F21" s="109">
        <v>2403</v>
      </c>
      <c r="G21" s="109">
        <v>3280</v>
      </c>
      <c r="H21" s="109">
        <v>254</v>
      </c>
      <c r="I21" s="109">
        <v>5</v>
      </c>
      <c r="J21" s="109">
        <v>15</v>
      </c>
      <c r="K21" s="14">
        <f t="shared" si="0"/>
        <v>0.002777777777777768</v>
      </c>
    </row>
    <row r="22" spans="1:11" ht="15.75">
      <c r="A22" s="108">
        <v>0.6284722222222222</v>
      </c>
      <c r="B22" s="109">
        <v>20</v>
      </c>
      <c r="C22" s="109">
        <v>1</v>
      </c>
      <c r="D22" s="109">
        <v>1683</v>
      </c>
      <c r="E22" s="109">
        <v>1987</v>
      </c>
      <c r="F22" s="109">
        <v>269</v>
      </c>
      <c r="G22" s="109">
        <v>1218</v>
      </c>
      <c r="H22" s="109">
        <v>155</v>
      </c>
      <c r="I22" s="109">
        <v>4</v>
      </c>
      <c r="J22" s="109">
        <v>7</v>
      </c>
      <c r="K22" s="14">
        <f t="shared" si="0"/>
        <v>0.004166666666666652</v>
      </c>
    </row>
    <row r="23" spans="1:11" ht="15.75">
      <c r="A23" s="108">
        <v>0.6326388888888889</v>
      </c>
      <c r="B23" s="109">
        <v>21</v>
      </c>
      <c r="C23" s="109">
        <v>326</v>
      </c>
      <c r="D23" s="109">
        <v>1596</v>
      </c>
      <c r="E23" s="109">
        <v>3157</v>
      </c>
      <c r="F23" s="109">
        <v>1772</v>
      </c>
      <c r="G23" s="109">
        <v>86</v>
      </c>
      <c r="H23" s="109">
        <v>3357</v>
      </c>
      <c r="I23" s="109">
        <v>4</v>
      </c>
      <c r="J23" s="109">
        <v>12</v>
      </c>
      <c r="K23" s="14">
        <f t="shared" si="0"/>
        <v>0.004166666666666652</v>
      </c>
    </row>
    <row r="24" spans="1:11" ht="15.75">
      <c r="A24" s="108">
        <v>0.6368055555555555</v>
      </c>
      <c r="B24" s="109">
        <v>22</v>
      </c>
      <c r="C24" s="109">
        <v>2751</v>
      </c>
      <c r="D24" s="109">
        <v>118</v>
      </c>
      <c r="E24" s="109">
        <v>1241</v>
      </c>
      <c r="F24" s="109">
        <v>25</v>
      </c>
      <c r="G24" s="109">
        <v>41</v>
      </c>
      <c r="H24" s="109">
        <v>103</v>
      </c>
      <c r="I24" s="109">
        <v>4</v>
      </c>
      <c r="J24" s="109">
        <v>11</v>
      </c>
      <c r="K24" s="14">
        <f t="shared" si="0"/>
        <v>0.004166666666666652</v>
      </c>
    </row>
    <row r="25" spans="1:11" ht="15.75">
      <c r="A25" s="108">
        <v>0.6409722222222222</v>
      </c>
      <c r="B25" s="109">
        <v>23</v>
      </c>
      <c r="C25" s="109">
        <v>967</v>
      </c>
      <c r="D25" s="109">
        <v>3025</v>
      </c>
      <c r="E25" s="109">
        <v>180</v>
      </c>
      <c r="F25" s="109">
        <v>2420</v>
      </c>
      <c r="G25" s="109">
        <v>1124</v>
      </c>
      <c r="H25" s="109">
        <v>1918</v>
      </c>
      <c r="I25" s="109">
        <v>10</v>
      </c>
      <c r="J25" s="109">
        <v>14</v>
      </c>
      <c r="K25" s="14">
        <f t="shared" si="0"/>
        <v>0.004166666666666652</v>
      </c>
    </row>
    <row r="26" spans="1:11" ht="15.75">
      <c r="A26" s="108">
        <v>0.6451388888888888</v>
      </c>
      <c r="B26" s="109">
        <v>24</v>
      </c>
      <c r="C26" s="109">
        <v>527</v>
      </c>
      <c r="D26" s="109">
        <v>148</v>
      </c>
      <c r="E26" s="109">
        <v>1647</v>
      </c>
      <c r="F26" s="109">
        <v>3360</v>
      </c>
      <c r="G26" s="109">
        <v>234</v>
      </c>
      <c r="H26" s="109">
        <v>1583</v>
      </c>
      <c r="I26" s="109">
        <v>6</v>
      </c>
      <c r="J26" s="109">
        <v>8</v>
      </c>
      <c r="K26" s="14">
        <f t="shared" si="0"/>
        <v>0.004166666666666652</v>
      </c>
    </row>
    <row r="27" spans="1:11" ht="15.75">
      <c r="A27" s="108">
        <v>0.6493055555555556</v>
      </c>
      <c r="B27" s="109">
        <v>25</v>
      </c>
      <c r="C27" s="109">
        <v>190</v>
      </c>
      <c r="D27" s="109">
        <v>876</v>
      </c>
      <c r="E27" s="109">
        <v>1515</v>
      </c>
      <c r="F27" s="109">
        <v>330</v>
      </c>
      <c r="G27" s="109">
        <v>1503</v>
      </c>
      <c r="H27" s="109">
        <v>2062</v>
      </c>
      <c r="I27" s="109">
        <v>7</v>
      </c>
      <c r="J27" s="109">
        <v>10</v>
      </c>
      <c r="K27" s="14">
        <f t="shared" si="0"/>
        <v>0.004166666666666763</v>
      </c>
    </row>
    <row r="28" spans="1:11" ht="15.75">
      <c r="A28" s="108">
        <v>0.6527777777777778</v>
      </c>
      <c r="B28" s="109">
        <v>26</v>
      </c>
      <c r="C28" s="109">
        <v>1153</v>
      </c>
      <c r="D28" s="109">
        <v>233</v>
      </c>
      <c r="E28" s="109">
        <v>1817</v>
      </c>
      <c r="F28" s="109">
        <v>2574</v>
      </c>
      <c r="G28" s="109">
        <v>375</v>
      </c>
      <c r="H28" s="109">
        <v>1319</v>
      </c>
      <c r="I28" s="109">
        <v>6</v>
      </c>
      <c r="J28" s="109">
        <v>7</v>
      </c>
      <c r="K28" s="14">
        <f t="shared" si="0"/>
        <v>0.00347222222222221</v>
      </c>
    </row>
    <row r="29" spans="1:11" ht="15.75">
      <c r="A29" s="108">
        <v>0.6569444444444444</v>
      </c>
      <c r="B29" s="109">
        <v>27</v>
      </c>
      <c r="C29" s="109">
        <v>2854</v>
      </c>
      <c r="D29" s="109">
        <v>1612</v>
      </c>
      <c r="E29" s="109">
        <v>604</v>
      </c>
      <c r="F29" s="109">
        <v>1506</v>
      </c>
      <c r="G29" s="109">
        <v>3196</v>
      </c>
      <c r="H29" s="109">
        <v>540</v>
      </c>
      <c r="I29" s="109">
        <v>8</v>
      </c>
      <c r="J29" s="109">
        <v>1</v>
      </c>
      <c r="K29" s="14">
        <f t="shared" si="0"/>
        <v>0.004166666666666652</v>
      </c>
    </row>
    <row r="30" spans="1:11" ht="15.75">
      <c r="A30" s="108">
        <v>0.6611111111111111</v>
      </c>
      <c r="B30" s="109">
        <v>28</v>
      </c>
      <c r="C30" s="109">
        <v>3008</v>
      </c>
      <c r="D30" s="109">
        <v>3172</v>
      </c>
      <c r="E30" s="109">
        <v>2753</v>
      </c>
      <c r="F30" s="109">
        <v>341</v>
      </c>
      <c r="G30" s="109">
        <v>968</v>
      </c>
      <c r="H30" s="109">
        <v>1547</v>
      </c>
      <c r="I30" s="109">
        <v>0</v>
      </c>
      <c r="J30" s="109">
        <v>0</v>
      </c>
      <c r="K30" s="14">
        <f t="shared" si="0"/>
        <v>0.004166666666666652</v>
      </c>
    </row>
    <row r="31" spans="1:11" ht="15.75">
      <c r="A31" s="108">
        <v>0.66875</v>
      </c>
      <c r="B31" s="109">
        <v>29</v>
      </c>
      <c r="C31" s="109">
        <v>3160</v>
      </c>
      <c r="D31" s="109">
        <v>1629</v>
      </c>
      <c r="E31" s="109">
        <v>70</v>
      </c>
      <c r="F31" s="109">
        <v>45</v>
      </c>
      <c r="G31" s="109">
        <v>201</v>
      </c>
      <c r="H31" s="109">
        <v>1218</v>
      </c>
      <c r="I31" s="109">
        <v>8</v>
      </c>
      <c r="J31" s="109">
        <v>12</v>
      </c>
      <c r="K31" s="14">
        <f t="shared" si="0"/>
        <v>0.007638888888888862</v>
      </c>
    </row>
    <row r="32" spans="1:11" ht="15.75">
      <c r="A32" s="108">
        <v>0.6729166666666666</v>
      </c>
      <c r="B32" s="109">
        <v>30</v>
      </c>
      <c r="C32" s="109">
        <v>71</v>
      </c>
      <c r="D32" s="109">
        <v>326</v>
      </c>
      <c r="E32" s="109">
        <v>33</v>
      </c>
      <c r="F32" s="109">
        <v>118</v>
      </c>
      <c r="G32" s="109">
        <v>967</v>
      </c>
      <c r="H32" s="109">
        <v>359</v>
      </c>
      <c r="I32" s="109">
        <v>12</v>
      </c>
      <c r="J32" s="109">
        <v>9</v>
      </c>
      <c r="K32" s="14">
        <f t="shared" si="0"/>
        <v>0.004166666666666652</v>
      </c>
    </row>
    <row r="33" spans="1:11" ht="15.75">
      <c r="A33" s="108">
        <v>0.6777777777777777</v>
      </c>
      <c r="B33" s="109">
        <v>31</v>
      </c>
      <c r="C33" s="109">
        <v>3157</v>
      </c>
      <c r="D33" s="109">
        <v>1</v>
      </c>
      <c r="E33" s="109">
        <v>108</v>
      </c>
      <c r="F33" s="109">
        <v>1622</v>
      </c>
      <c r="G33" s="109">
        <v>3403</v>
      </c>
      <c r="H33" s="109">
        <v>3025</v>
      </c>
      <c r="I33" s="109">
        <v>3</v>
      </c>
      <c r="J33" s="109">
        <v>4</v>
      </c>
      <c r="K33" s="14">
        <f t="shared" si="0"/>
        <v>0.004861111111111094</v>
      </c>
    </row>
    <row r="34" spans="1:11" ht="15.75">
      <c r="A34" s="108">
        <v>0.6819444444444445</v>
      </c>
      <c r="B34" s="109">
        <v>32</v>
      </c>
      <c r="C34" s="109">
        <v>155</v>
      </c>
      <c r="D34" s="109">
        <v>527</v>
      </c>
      <c r="E34" s="109">
        <v>1503</v>
      </c>
      <c r="F34" s="109">
        <v>122</v>
      </c>
      <c r="G34" s="109">
        <v>103</v>
      </c>
      <c r="H34" s="109">
        <v>1124</v>
      </c>
      <c r="I34" s="109">
        <v>3</v>
      </c>
      <c r="J34" s="109">
        <v>10</v>
      </c>
      <c r="K34" s="14">
        <f t="shared" si="0"/>
        <v>0.004166666666666763</v>
      </c>
    </row>
    <row r="35" spans="1:11" ht="15.75">
      <c r="A35" s="108">
        <v>0.6854166666666667</v>
      </c>
      <c r="B35" s="109">
        <v>33</v>
      </c>
      <c r="C35" s="109">
        <v>358</v>
      </c>
      <c r="D35" s="109">
        <v>330</v>
      </c>
      <c r="E35" s="109">
        <v>3059</v>
      </c>
      <c r="F35" s="109">
        <v>3360</v>
      </c>
      <c r="G35" s="109">
        <v>41</v>
      </c>
      <c r="H35" s="109">
        <v>1817</v>
      </c>
      <c r="I35" s="109">
        <v>11</v>
      </c>
      <c r="J35" s="109">
        <v>6</v>
      </c>
      <c r="K35" s="14">
        <f t="shared" si="0"/>
        <v>0.00347222222222221</v>
      </c>
    </row>
    <row r="36" spans="1:11" ht="15.75">
      <c r="A36" s="108">
        <v>0.6902777777777778</v>
      </c>
      <c r="B36" s="109">
        <v>34</v>
      </c>
      <c r="C36" s="109">
        <v>1418</v>
      </c>
      <c r="D36" s="109">
        <v>2062</v>
      </c>
      <c r="E36" s="109">
        <v>269</v>
      </c>
      <c r="F36" s="109">
        <v>1612</v>
      </c>
      <c r="G36" s="109">
        <v>1647</v>
      </c>
      <c r="H36" s="109">
        <v>3196</v>
      </c>
      <c r="I36" s="109">
        <v>5</v>
      </c>
      <c r="J36" s="109">
        <v>10</v>
      </c>
      <c r="K36" s="14">
        <f t="shared" si="0"/>
        <v>0.004861111111111094</v>
      </c>
    </row>
    <row r="37" spans="1:11" ht="15.75">
      <c r="A37" s="108">
        <v>0.69375</v>
      </c>
      <c r="B37" s="109">
        <v>35</v>
      </c>
      <c r="C37" s="109">
        <v>3256</v>
      </c>
      <c r="D37" s="109">
        <v>3411</v>
      </c>
      <c r="E37" s="109">
        <v>540</v>
      </c>
      <c r="F37" s="109">
        <v>1515</v>
      </c>
      <c r="G37" s="109">
        <v>3008</v>
      </c>
      <c r="H37" s="109">
        <v>1987</v>
      </c>
      <c r="I37" s="109">
        <v>1</v>
      </c>
      <c r="J37" s="109">
        <v>5</v>
      </c>
      <c r="K37" s="14">
        <f t="shared" si="0"/>
        <v>0.00347222222222221</v>
      </c>
    </row>
    <row r="38" spans="1:11" ht="15.75">
      <c r="A38" s="108">
        <v>0.6986111111111111</v>
      </c>
      <c r="B38" s="109">
        <v>36</v>
      </c>
      <c r="C38" s="109">
        <v>2753</v>
      </c>
      <c r="D38" s="109">
        <v>604</v>
      </c>
      <c r="E38" s="109">
        <v>3160</v>
      </c>
      <c r="F38" s="109">
        <v>3357</v>
      </c>
      <c r="G38" s="109">
        <v>1768</v>
      </c>
      <c r="H38" s="109">
        <v>148</v>
      </c>
      <c r="I38" s="109">
        <v>8</v>
      </c>
      <c r="J38" s="109">
        <v>7</v>
      </c>
      <c r="K38" s="14">
        <f t="shared" si="0"/>
        <v>0.004861111111111094</v>
      </c>
    </row>
    <row r="39" spans="1:11" ht="15.75">
      <c r="A39" s="108">
        <v>0.7041666666666666</v>
      </c>
      <c r="B39" s="109">
        <v>37</v>
      </c>
      <c r="C39" s="109">
        <v>45</v>
      </c>
      <c r="D39" s="109">
        <v>1583</v>
      </c>
      <c r="E39" s="109">
        <v>2403</v>
      </c>
      <c r="F39" s="109">
        <v>1683</v>
      </c>
      <c r="G39" s="109">
        <v>236</v>
      </c>
      <c r="H39" s="109">
        <v>1596</v>
      </c>
      <c r="I39" s="109">
        <v>5</v>
      </c>
      <c r="J39" s="109">
        <v>6</v>
      </c>
      <c r="K39" s="14">
        <f t="shared" si="0"/>
        <v>0.005555555555555536</v>
      </c>
    </row>
    <row r="40" spans="1:11" ht="15.75">
      <c r="A40" s="108">
        <v>0.7076388888888889</v>
      </c>
      <c r="B40" s="109">
        <v>38</v>
      </c>
      <c r="C40" s="109">
        <v>180</v>
      </c>
      <c r="D40" s="109">
        <v>1319</v>
      </c>
      <c r="E40" s="109">
        <v>1506</v>
      </c>
      <c r="F40" s="109">
        <v>341</v>
      </c>
      <c r="G40" s="109">
        <v>159</v>
      </c>
      <c r="H40" s="109">
        <v>254</v>
      </c>
      <c r="I40" s="109">
        <v>4</v>
      </c>
      <c r="J40" s="109">
        <v>13</v>
      </c>
      <c r="K40" s="14">
        <f t="shared" si="0"/>
        <v>0.003472222222222321</v>
      </c>
    </row>
    <row r="41" spans="1:11" ht="15.75">
      <c r="A41" s="108">
        <v>0.7125</v>
      </c>
      <c r="B41" s="109">
        <v>39</v>
      </c>
      <c r="C41" s="109">
        <v>3172</v>
      </c>
      <c r="D41" s="109">
        <v>1241</v>
      </c>
      <c r="E41" s="109">
        <v>190</v>
      </c>
      <c r="F41" s="109">
        <v>2420</v>
      </c>
      <c r="G41" s="109">
        <v>1111</v>
      </c>
      <c r="H41" s="109">
        <v>555</v>
      </c>
      <c r="I41" s="109">
        <v>5</v>
      </c>
      <c r="J41" s="109">
        <v>5</v>
      </c>
      <c r="K41" s="14">
        <f t="shared" si="0"/>
        <v>0.004861111111111094</v>
      </c>
    </row>
    <row r="42" spans="1:11" ht="15.75">
      <c r="A42" s="108">
        <v>0.7166666666666667</v>
      </c>
      <c r="B42" s="109">
        <v>40</v>
      </c>
      <c r="C42" s="109">
        <v>1153</v>
      </c>
      <c r="D42" s="109">
        <v>176</v>
      </c>
      <c r="E42" s="109">
        <v>1772</v>
      </c>
      <c r="F42" s="109">
        <v>1918</v>
      </c>
      <c r="G42" s="109">
        <v>3389</v>
      </c>
      <c r="H42" s="109">
        <v>997</v>
      </c>
      <c r="I42" s="109">
        <v>1</v>
      </c>
      <c r="J42" s="109">
        <v>11</v>
      </c>
      <c r="K42" s="14">
        <f t="shared" si="0"/>
        <v>0.004166666666666652</v>
      </c>
    </row>
    <row r="43" spans="1:11" ht="15.75">
      <c r="A43" s="108">
        <v>0.720138888888889</v>
      </c>
      <c r="B43" s="109">
        <v>41</v>
      </c>
      <c r="C43" s="109">
        <v>2574</v>
      </c>
      <c r="D43" s="109">
        <v>1519</v>
      </c>
      <c r="E43" s="109">
        <v>1540</v>
      </c>
      <c r="F43" s="109">
        <v>1629</v>
      </c>
      <c r="G43" s="109">
        <v>968</v>
      </c>
      <c r="H43" s="109">
        <v>375</v>
      </c>
      <c r="I43" s="109">
        <v>16</v>
      </c>
      <c r="J43" s="109">
        <v>9</v>
      </c>
      <c r="K43" s="14">
        <f t="shared" si="0"/>
        <v>0.003472222222222321</v>
      </c>
    </row>
    <row r="44" spans="1:11" ht="15.75">
      <c r="A44" s="108">
        <v>0.7236111111111111</v>
      </c>
      <c r="B44" s="109">
        <v>42</v>
      </c>
      <c r="C44" s="109">
        <v>86</v>
      </c>
      <c r="D44" s="109">
        <v>234</v>
      </c>
      <c r="E44" s="109">
        <v>233</v>
      </c>
      <c r="F44" s="109">
        <v>2751</v>
      </c>
      <c r="G44" s="109">
        <v>1730</v>
      </c>
      <c r="H44" s="109">
        <v>2854</v>
      </c>
      <c r="I44" s="109">
        <v>10</v>
      </c>
      <c r="J44" s="109">
        <v>11</v>
      </c>
      <c r="K44" s="14">
        <f t="shared" si="0"/>
        <v>0.003472222222222099</v>
      </c>
    </row>
    <row r="45" spans="1:12" ht="15.75">
      <c r="A45" s="108">
        <v>0.7277777777777777</v>
      </c>
      <c r="B45" s="109">
        <v>43</v>
      </c>
      <c r="C45" s="109">
        <v>1547</v>
      </c>
      <c r="D45" s="109">
        <v>3280</v>
      </c>
      <c r="E45" s="109">
        <v>201</v>
      </c>
      <c r="F45" s="109">
        <v>329</v>
      </c>
      <c r="G45" s="109">
        <v>876</v>
      </c>
      <c r="H45" s="109">
        <v>25</v>
      </c>
      <c r="I45" s="109">
        <v>11</v>
      </c>
      <c r="J45" s="109">
        <v>9</v>
      </c>
      <c r="K45" s="14">
        <f t="shared" si="0"/>
        <v>0.004166666666666652</v>
      </c>
      <c r="L45" s="14">
        <f>(SUM(K3:K45))/(45-3)</f>
        <v>0.004414682539682537</v>
      </c>
    </row>
    <row r="46" spans="1:12" ht="15.75">
      <c r="A46" s="108">
        <v>0.3972222222222222</v>
      </c>
      <c r="B46" s="109">
        <v>44</v>
      </c>
      <c r="C46" s="109">
        <v>3403</v>
      </c>
      <c r="D46" s="109">
        <v>1124</v>
      </c>
      <c r="E46" s="109">
        <v>118</v>
      </c>
      <c r="F46" s="109">
        <v>359</v>
      </c>
      <c r="G46" s="109">
        <v>1583</v>
      </c>
      <c r="H46" s="109">
        <v>330</v>
      </c>
      <c r="I46" s="109">
        <v>10</v>
      </c>
      <c r="J46" s="109">
        <v>0</v>
      </c>
      <c r="K46" s="14">
        <v>0</v>
      </c>
      <c r="L46" t="s">
        <v>40</v>
      </c>
    </row>
    <row r="47" spans="1:11" ht="15.75">
      <c r="A47" s="108">
        <v>0.40138888888888885</v>
      </c>
      <c r="B47" s="109">
        <v>45</v>
      </c>
      <c r="C47" s="109">
        <v>103</v>
      </c>
      <c r="D47" s="109">
        <v>254</v>
      </c>
      <c r="E47" s="109">
        <v>604</v>
      </c>
      <c r="F47" s="109">
        <v>326</v>
      </c>
      <c r="G47" s="109">
        <v>2062</v>
      </c>
      <c r="H47" s="109">
        <v>1683</v>
      </c>
      <c r="I47" s="109">
        <v>14</v>
      </c>
      <c r="J47" s="109">
        <v>6</v>
      </c>
      <c r="K47" s="14">
        <f t="shared" si="0"/>
        <v>0.004166666666666652</v>
      </c>
    </row>
    <row r="48" spans="1:11" ht="15.75">
      <c r="A48" s="108">
        <v>0.4055555555555555</v>
      </c>
      <c r="B48" s="109">
        <v>46</v>
      </c>
      <c r="C48" s="109">
        <v>108</v>
      </c>
      <c r="D48" s="109">
        <v>1612</v>
      </c>
      <c r="E48" s="109">
        <v>3008</v>
      </c>
      <c r="F48" s="109">
        <v>45</v>
      </c>
      <c r="G48" s="109">
        <v>3059</v>
      </c>
      <c r="H48" s="109">
        <v>180</v>
      </c>
      <c r="I48" s="109">
        <v>6</v>
      </c>
      <c r="J48" s="109">
        <v>5</v>
      </c>
      <c r="K48" s="14">
        <f t="shared" si="0"/>
        <v>0.004166666666666652</v>
      </c>
    </row>
    <row r="49" spans="1:11" ht="15.75">
      <c r="A49" s="108">
        <v>0.41111111111111115</v>
      </c>
      <c r="B49" s="109">
        <v>47</v>
      </c>
      <c r="C49" s="109">
        <v>236</v>
      </c>
      <c r="D49" s="109">
        <v>3196</v>
      </c>
      <c r="E49" s="109">
        <v>3357</v>
      </c>
      <c r="F49" s="109">
        <v>33</v>
      </c>
      <c r="G49" s="109">
        <v>176</v>
      </c>
      <c r="H49" s="109">
        <v>527</v>
      </c>
      <c r="I49" s="109">
        <v>5</v>
      </c>
      <c r="J49" s="109">
        <v>10</v>
      </c>
      <c r="K49" s="14">
        <f t="shared" si="0"/>
        <v>0.005555555555555647</v>
      </c>
    </row>
    <row r="50" spans="1:11" ht="15.75">
      <c r="A50" s="108">
        <v>0.4152777777777778</v>
      </c>
      <c r="B50" s="109">
        <v>48</v>
      </c>
      <c r="C50" s="109">
        <v>1540</v>
      </c>
      <c r="D50" s="109">
        <v>1768</v>
      </c>
      <c r="E50" s="109">
        <v>1319</v>
      </c>
      <c r="F50" s="109">
        <v>3157</v>
      </c>
      <c r="G50" s="109">
        <v>1987</v>
      </c>
      <c r="H50" s="109">
        <v>555</v>
      </c>
      <c r="I50" s="109">
        <v>2</v>
      </c>
      <c r="J50" s="109">
        <v>5</v>
      </c>
      <c r="K50" s="14">
        <f t="shared" si="0"/>
        <v>0.004166666666666652</v>
      </c>
    </row>
    <row r="51" spans="1:11" ht="15.75">
      <c r="A51" s="108">
        <v>0.4201388888888889</v>
      </c>
      <c r="B51" s="109">
        <v>49</v>
      </c>
      <c r="C51" s="109">
        <v>2420</v>
      </c>
      <c r="D51" s="109">
        <v>2751</v>
      </c>
      <c r="E51" s="109">
        <v>997</v>
      </c>
      <c r="F51" s="109">
        <v>1629</v>
      </c>
      <c r="G51" s="109">
        <v>358</v>
      </c>
      <c r="H51" s="109">
        <v>1</v>
      </c>
      <c r="I51" s="109">
        <v>4</v>
      </c>
      <c r="J51" s="109">
        <v>11</v>
      </c>
      <c r="K51" s="14">
        <f t="shared" si="0"/>
        <v>0.004861111111111094</v>
      </c>
    </row>
    <row r="52" spans="1:11" ht="15.75">
      <c r="A52" s="108">
        <v>0.4236111111111111</v>
      </c>
      <c r="B52" s="109">
        <v>50</v>
      </c>
      <c r="C52" s="109">
        <v>2574</v>
      </c>
      <c r="D52" s="109">
        <v>190</v>
      </c>
      <c r="E52" s="109">
        <v>25</v>
      </c>
      <c r="F52" s="109">
        <v>967</v>
      </c>
      <c r="G52" s="109">
        <v>540</v>
      </c>
      <c r="H52" s="109">
        <v>341</v>
      </c>
      <c r="I52" s="109">
        <v>11</v>
      </c>
      <c r="J52" s="109">
        <v>8</v>
      </c>
      <c r="K52" s="14">
        <f t="shared" si="0"/>
        <v>0.00347222222222221</v>
      </c>
    </row>
    <row r="53" spans="1:11" ht="15.75">
      <c r="A53" s="108">
        <v>0.4291666666666667</v>
      </c>
      <c r="B53" s="109">
        <v>51</v>
      </c>
      <c r="C53" s="109">
        <v>155</v>
      </c>
      <c r="D53" s="109">
        <v>329</v>
      </c>
      <c r="E53" s="109">
        <v>234</v>
      </c>
      <c r="F53" s="109">
        <v>3256</v>
      </c>
      <c r="G53" s="109">
        <v>233</v>
      </c>
      <c r="H53" s="109">
        <v>3389</v>
      </c>
      <c r="I53" s="109">
        <v>4</v>
      </c>
      <c r="J53" s="109">
        <v>9</v>
      </c>
      <c r="K53" s="14">
        <f t="shared" si="0"/>
        <v>0.005555555555555591</v>
      </c>
    </row>
    <row r="54" spans="1:11" ht="15.75">
      <c r="A54" s="108">
        <v>0.43402777777777773</v>
      </c>
      <c r="B54" s="109">
        <v>52</v>
      </c>
      <c r="C54" s="109">
        <v>148</v>
      </c>
      <c r="D54" s="109">
        <v>3172</v>
      </c>
      <c r="E54" s="109">
        <v>1218</v>
      </c>
      <c r="F54" s="109">
        <v>1622</v>
      </c>
      <c r="G54" s="109">
        <v>1153</v>
      </c>
      <c r="H54" s="109">
        <v>159</v>
      </c>
      <c r="I54" s="109">
        <v>11</v>
      </c>
      <c r="J54" s="109">
        <v>5</v>
      </c>
      <c r="K54" s="14">
        <f t="shared" si="0"/>
        <v>0.004861111111111038</v>
      </c>
    </row>
    <row r="55" spans="1:11" ht="15.75">
      <c r="A55" s="108">
        <v>0.4381944444444445</v>
      </c>
      <c r="B55" s="109">
        <v>53</v>
      </c>
      <c r="C55" s="109">
        <v>1418</v>
      </c>
      <c r="D55" s="109">
        <v>122</v>
      </c>
      <c r="E55" s="109">
        <v>201</v>
      </c>
      <c r="F55" s="109">
        <v>2854</v>
      </c>
      <c r="G55" s="109">
        <v>1918</v>
      </c>
      <c r="H55" s="109">
        <v>3360</v>
      </c>
      <c r="I55" s="109">
        <v>6</v>
      </c>
      <c r="J55" s="109">
        <v>12</v>
      </c>
      <c r="K55" s="14">
        <f t="shared" si="0"/>
        <v>0.004166666666666763</v>
      </c>
    </row>
    <row r="56" spans="1:11" ht="15.75">
      <c r="A56" s="108">
        <v>0.44166666666666665</v>
      </c>
      <c r="B56" s="109">
        <v>54</v>
      </c>
      <c r="C56" s="109">
        <v>1503</v>
      </c>
      <c r="D56" s="109">
        <v>1772</v>
      </c>
      <c r="E56" s="109">
        <v>71</v>
      </c>
      <c r="F56" s="109">
        <v>3411</v>
      </c>
      <c r="G56" s="109">
        <v>41</v>
      </c>
      <c r="H56" s="109">
        <v>3025</v>
      </c>
      <c r="I56" s="109">
        <v>12</v>
      </c>
      <c r="J56" s="109">
        <v>3</v>
      </c>
      <c r="K56" s="14">
        <f t="shared" si="0"/>
        <v>0.0034722222222221544</v>
      </c>
    </row>
    <row r="57" spans="1:11" ht="15.75">
      <c r="A57" s="108">
        <v>0.4444444444444444</v>
      </c>
      <c r="B57" s="109">
        <v>55</v>
      </c>
      <c r="C57" s="109">
        <v>2403</v>
      </c>
      <c r="D57" s="109">
        <v>1547</v>
      </c>
      <c r="E57" s="109">
        <v>1241</v>
      </c>
      <c r="F57" s="109">
        <v>1817</v>
      </c>
      <c r="G57" s="109">
        <v>1647</v>
      </c>
      <c r="H57" s="109">
        <v>3160</v>
      </c>
      <c r="I57" s="109">
        <v>5</v>
      </c>
      <c r="J57" s="109">
        <v>6</v>
      </c>
      <c r="K57" s="14">
        <f t="shared" si="0"/>
        <v>0.002777777777777768</v>
      </c>
    </row>
    <row r="58" spans="1:11" ht="15.75">
      <c r="A58" s="108">
        <v>0.44930555555555557</v>
      </c>
      <c r="B58" s="109">
        <v>56</v>
      </c>
      <c r="C58" s="109">
        <v>1596</v>
      </c>
      <c r="D58" s="109">
        <v>1506</v>
      </c>
      <c r="E58" s="109">
        <v>1111</v>
      </c>
      <c r="F58" s="109">
        <v>2753</v>
      </c>
      <c r="G58" s="109">
        <v>1519</v>
      </c>
      <c r="H58" s="109">
        <v>1515</v>
      </c>
      <c r="I58" s="109">
        <v>4</v>
      </c>
      <c r="J58" s="109">
        <v>10</v>
      </c>
      <c r="K58" s="14">
        <f t="shared" si="0"/>
        <v>0.004861111111111149</v>
      </c>
    </row>
    <row r="59" spans="1:11" ht="15.75">
      <c r="A59" s="108">
        <v>0.4527777777777778</v>
      </c>
      <c r="B59" s="109">
        <v>57</v>
      </c>
      <c r="C59" s="109">
        <v>70</v>
      </c>
      <c r="D59" s="109">
        <v>375</v>
      </c>
      <c r="E59" s="109">
        <v>269</v>
      </c>
      <c r="F59" s="109">
        <v>1730</v>
      </c>
      <c r="G59" s="109">
        <v>3280</v>
      </c>
      <c r="H59" s="109">
        <v>876</v>
      </c>
      <c r="I59" s="109">
        <v>9</v>
      </c>
      <c r="J59" s="109">
        <v>11</v>
      </c>
      <c r="K59" s="14">
        <f t="shared" si="0"/>
        <v>0.00347222222222221</v>
      </c>
    </row>
    <row r="60" spans="1:11" ht="15.75">
      <c r="A60" s="108">
        <v>0.4576388888888889</v>
      </c>
      <c r="B60" s="109">
        <v>58</v>
      </c>
      <c r="C60" s="109">
        <v>968</v>
      </c>
      <c r="D60" s="109">
        <v>1768</v>
      </c>
      <c r="E60" s="109">
        <v>45</v>
      </c>
      <c r="F60" s="109">
        <v>86</v>
      </c>
      <c r="G60" s="109">
        <v>176</v>
      </c>
      <c r="H60" s="109">
        <v>540</v>
      </c>
      <c r="I60" s="109">
        <v>13</v>
      </c>
      <c r="J60" s="109">
        <v>7</v>
      </c>
      <c r="K60" s="14">
        <f t="shared" si="0"/>
        <v>0.004861111111111094</v>
      </c>
    </row>
    <row r="61" spans="1:11" ht="15.75">
      <c r="A61" s="108">
        <v>0.4618055555555556</v>
      </c>
      <c r="B61" s="109">
        <v>59</v>
      </c>
      <c r="C61" s="109">
        <v>1622</v>
      </c>
      <c r="D61" s="109">
        <v>25</v>
      </c>
      <c r="E61" s="109">
        <v>330</v>
      </c>
      <c r="F61" s="109">
        <v>527</v>
      </c>
      <c r="G61" s="109">
        <v>1987</v>
      </c>
      <c r="H61" s="109">
        <v>1629</v>
      </c>
      <c r="I61" s="109">
        <v>20</v>
      </c>
      <c r="J61" s="109">
        <v>8</v>
      </c>
      <c r="K61" s="14">
        <f t="shared" si="0"/>
        <v>0.004166666666666707</v>
      </c>
    </row>
    <row r="62" spans="1:11" ht="15.75">
      <c r="A62" s="108">
        <v>0.46527777777777773</v>
      </c>
      <c r="B62" s="109">
        <v>60</v>
      </c>
      <c r="C62" s="109">
        <v>3196</v>
      </c>
      <c r="D62" s="109">
        <v>341</v>
      </c>
      <c r="E62" s="109">
        <v>201</v>
      </c>
      <c r="F62" s="109">
        <v>118</v>
      </c>
      <c r="G62" s="109">
        <v>2420</v>
      </c>
      <c r="H62" s="109">
        <v>326</v>
      </c>
      <c r="I62" s="109">
        <v>7</v>
      </c>
      <c r="J62" s="109">
        <v>9</v>
      </c>
      <c r="K62" s="14">
        <f t="shared" si="0"/>
        <v>0.0034722222222221544</v>
      </c>
    </row>
    <row r="63" spans="1:11" ht="15.75">
      <c r="A63" s="108">
        <v>0.4680555555555555</v>
      </c>
      <c r="B63" s="109">
        <v>61</v>
      </c>
      <c r="C63" s="109">
        <v>236</v>
      </c>
      <c r="D63" s="109">
        <v>3389</v>
      </c>
      <c r="E63" s="109">
        <v>3157</v>
      </c>
      <c r="F63" s="109">
        <v>2751</v>
      </c>
      <c r="G63" s="109">
        <v>3360</v>
      </c>
      <c r="H63" s="109">
        <v>1503</v>
      </c>
      <c r="I63" s="109">
        <v>2</v>
      </c>
      <c r="J63" s="109">
        <v>11</v>
      </c>
      <c r="K63" s="14">
        <f t="shared" si="0"/>
        <v>0.002777777777777768</v>
      </c>
    </row>
    <row r="64" spans="1:11" ht="15.75">
      <c r="A64" s="108">
        <v>0.47430555555555554</v>
      </c>
      <c r="B64" s="109">
        <v>62</v>
      </c>
      <c r="C64" s="109">
        <v>3160</v>
      </c>
      <c r="D64" s="109">
        <v>254</v>
      </c>
      <c r="E64" s="109">
        <v>329</v>
      </c>
      <c r="F64" s="109">
        <v>3059</v>
      </c>
      <c r="G64" s="109">
        <v>2854</v>
      </c>
      <c r="H64" s="109">
        <v>1647</v>
      </c>
      <c r="I64" s="109">
        <v>9</v>
      </c>
      <c r="J64" s="109">
        <v>2</v>
      </c>
      <c r="K64" s="14">
        <f t="shared" si="0"/>
        <v>0.006250000000000033</v>
      </c>
    </row>
    <row r="65" spans="1:11" ht="15.75">
      <c r="A65" s="108">
        <v>0.4770833333333333</v>
      </c>
      <c r="B65" s="109">
        <v>63</v>
      </c>
      <c r="C65" s="109">
        <v>1772</v>
      </c>
      <c r="D65" s="109">
        <v>1124</v>
      </c>
      <c r="E65" s="109">
        <v>33</v>
      </c>
      <c r="F65" s="109">
        <v>1515</v>
      </c>
      <c r="G65" s="109">
        <v>234</v>
      </c>
      <c r="H65" s="109">
        <v>1547</v>
      </c>
      <c r="I65" s="109">
        <v>14</v>
      </c>
      <c r="J65" s="109">
        <v>9</v>
      </c>
      <c r="K65" s="14">
        <f t="shared" si="0"/>
        <v>0.002777777777777768</v>
      </c>
    </row>
    <row r="66" spans="1:11" ht="15.75">
      <c r="A66" s="108">
        <v>0.48194444444444445</v>
      </c>
      <c r="B66" s="109">
        <v>64</v>
      </c>
      <c r="C66" s="109">
        <v>1683</v>
      </c>
      <c r="D66" s="109">
        <v>71</v>
      </c>
      <c r="E66" s="109">
        <v>3172</v>
      </c>
      <c r="F66" s="109">
        <v>2574</v>
      </c>
      <c r="G66" s="109">
        <v>1918</v>
      </c>
      <c r="H66" s="109">
        <v>1612</v>
      </c>
      <c r="I66" s="109">
        <v>9</v>
      </c>
      <c r="J66" s="109">
        <v>10</v>
      </c>
      <c r="K66" s="14">
        <f t="shared" si="0"/>
        <v>0.004861111111111149</v>
      </c>
    </row>
    <row r="67" spans="1:11" ht="15.75">
      <c r="A67" s="108">
        <v>0.4888888888888889</v>
      </c>
      <c r="B67" s="109">
        <v>65</v>
      </c>
      <c r="C67" s="109">
        <v>358</v>
      </c>
      <c r="D67" s="109">
        <v>1241</v>
      </c>
      <c r="E67" s="109">
        <v>1730</v>
      </c>
      <c r="F67" s="109">
        <v>2753</v>
      </c>
      <c r="G67" s="109">
        <v>967</v>
      </c>
      <c r="H67" s="109">
        <v>1218</v>
      </c>
      <c r="I67" s="109">
        <v>9</v>
      </c>
      <c r="J67" s="109">
        <v>7</v>
      </c>
      <c r="K67" s="14">
        <f t="shared" si="0"/>
        <v>0.00694444444444442</v>
      </c>
    </row>
    <row r="68" spans="1:11" ht="15.75">
      <c r="A68" s="108">
        <v>0.4916666666666667</v>
      </c>
      <c r="B68" s="109">
        <v>66</v>
      </c>
      <c r="C68" s="109">
        <v>233</v>
      </c>
      <c r="D68" s="109">
        <v>103</v>
      </c>
      <c r="E68" s="109">
        <v>876</v>
      </c>
      <c r="F68" s="109">
        <v>1</v>
      </c>
      <c r="G68" s="109">
        <v>1540</v>
      </c>
      <c r="H68" s="109">
        <v>2403</v>
      </c>
      <c r="I68" s="109">
        <v>14</v>
      </c>
      <c r="J68" s="109">
        <v>8</v>
      </c>
      <c r="K68" s="14">
        <f aca="true" t="shared" si="1" ref="K68:K131">A68-A67</f>
        <v>0.0027777777777778234</v>
      </c>
    </row>
    <row r="69" spans="1:11" ht="15.75">
      <c r="A69" s="108">
        <v>0.4979166666666666</v>
      </c>
      <c r="B69" s="109">
        <v>67</v>
      </c>
      <c r="C69" s="109">
        <v>269</v>
      </c>
      <c r="D69" s="109">
        <v>86</v>
      </c>
      <c r="E69" s="109">
        <v>3008</v>
      </c>
      <c r="F69" s="109">
        <v>1319</v>
      </c>
      <c r="G69" s="109">
        <v>1519</v>
      </c>
      <c r="H69" s="109">
        <v>997</v>
      </c>
      <c r="I69" s="109">
        <v>4</v>
      </c>
      <c r="J69" s="109">
        <v>8</v>
      </c>
      <c r="K69" s="14">
        <f t="shared" si="1"/>
        <v>0.006249999999999922</v>
      </c>
    </row>
    <row r="70" spans="1:11" ht="15.75">
      <c r="A70" s="108">
        <v>0.5027777777777778</v>
      </c>
      <c r="B70" s="109">
        <v>68</v>
      </c>
      <c r="C70" s="109">
        <v>70</v>
      </c>
      <c r="D70" s="109">
        <v>1596</v>
      </c>
      <c r="E70" s="109">
        <v>148</v>
      </c>
      <c r="F70" s="109">
        <v>190</v>
      </c>
      <c r="G70" s="109">
        <v>155</v>
      </c>
      <c r="H70" s="109">
        <v>3403</v>
      </c>
      <c r="I70" s="109">
        <v>12</v>
      </c>
      <c r="J70" s="109">
        <v>5</v>
      </c>
      <c r="K70" s="14">
        <f t="shared" si="1"/>
        <v>0.004861111111111149</v>
      </c>
    </row>
    <row r="71" spans="1:11" ht="15.75">
      <c r="A71" s="108">
        <v>0.50625</v>
      </c>
      <c r="B71" s="109">
        <v>69</v>
      </c>
      <c r="C71" s="109">
        <v>108</v>
      </c>
      <c r="D71" s="109">
        <v>968</v>
      </c>
      <c r="E71" s="109">
        <v>1153</v>
      </c>
      <c r="F71" s="109">
        <v>1418</v>
      </c>
      <c r="G71" s="109">
        <v>555</v>
      </c>
      <c r="H71" s="109">
        <v>1506</v>
      </c>
      <c r="I71" s="109">
        <v>7</v>
      </c>
      <c r="J71" s="109">
        <v>4</v>
      </c>
      <c r="K71" s="14">
        <f t="shared" si="1"/>
        <v>0.00347222222222221</v>
      </c>
    </row>
    <row r="72" spans="1:12" ht="15.75">
      <c r="A72" s="108">
        <v>0.5097222222222222</v>
      </c>
      <c r="B72" s="109">
        <v>70</v>
      </c>
      <c r="C72" s="109">
        <v>359</v>
      </c>
      <c r="D72" s="109">
        <v>2062</v>
      </c>
      <c r="E72" s="109">
        <v>1111</v>
      </c>
      <c r="F72" s="109">
        <v>375</v>
      </c>
      <c r="G72" s="109">
        <v>3357</v>
      </c>
      <c r="H72" s="109">
        <v>3025</v>
      </c>
      <c r="I72" s="109">
        <v>5</v>
      </c>
      <c r="J72" s="109">
        <v>2</v>
      </c>
      <c r="K72" s="14">
        <f t="shared" si="1"/>
        <v>0.00347222222222221</v>
      </c>
      <c r="L72" s="14">
        <f>(SUM(K46:K72))/(72-46)</f>
        <v>0.004326923076923076</v>
      </c>
    </row>
    <row r="73" spans="1:12" ht="15.75">
      <c r="A73" s="108">
        <v>0.5416666666666666</v>
      </c>
      <c r="B73" s="109">
        <v>71</v>
      </c>
      <c r="C73" s="109">
        <v>3256</v>
      </c>
      <c r="D73" s="109">
        <v>41</v>
      </c>
      <c r="E73" s="109">
        <v>122</v>
      </c>
      <c r="F73" s="109">
        <v>604</v>
      </c>
      <c r="G73" s="109">
        <v>1583</v>
      </c>
      <c r="H73" s="109">
        <v>180</v>
      </c>
      <c r="I73" s="109">
        <v>10</v>
      </c>
      <c r="J73" s="109">
        <v>10</v>
      </c>
      <c r="K73" s="14">
        <v>0</v>
      </c>
      <c r="L73" t="s">
        <v>46</v>
      </c>
    </row>
    <row r="74" spans="1:11" ht="15.75">
      <c r="A74" s="108">
        <v>0.5479166666666667</v>
      </c>
      <c r="B74" s="109">
        <v>72</v>
      </c>
      <c r="C74" s="109">
        <v>3280</v>
      </c>
      <c r="D74" s="109">
        <v>1817</v>
      </c>
      <c r="E74" s="109">
        <v>1683</v>
      </c>
      <c r="F74" s="109">
        <v>159</v>
      </c>
      <c r="G74" s="109">
        <v>3411</v>
      </c>
      <c r="H74" s="109">
        <v>176</v>
      </c>
      <c r="I74" s="109">
        <v>2</v>
      </c>
      <c r="J74" s="109">
        <v>2</v>
      </c>
      <c r="K74" s="14">
        <f t="shared" si="1"/>
        <v>0.006250000000000089</v>
      </c>
    </row>
    <row r="75" spans="1:11" ht="15.75">
      <c r="A75" s="108">
        <v>0.5527777777777778</v>
      </c>
      <c r="B75" s="109">
        <v>73</v>
      </c>
      <c r="C75" s="109">
        <v>1918</v>
      </c>
      <c r="D75" s="109">
        <v>3196</v>
      </c>
      <c r="E75" s="109">
        <v>1730</v>
      </c>
      <c r="F75" s="109">
        <v>2574</v>
      </c>
      <c r="G75" s="109">
        <v>1515</v>
      </c>
      <c r="H75" s="109">
        <v>1241</v>
      </c>
      <c r="I75" s="109">
        <v>4</v>
      </c>
      <c r="J75" s="109">
        <v>0</v>
      </c>
      <c r="K75" s="14">
        <f t="shared" si="1"/>
        <v>0.004861111111111094</v>
      </c>
    </row>
    <row r="76" spans="1:11" ht="15.75">
      <c r="A76" s="108">
        <v>0.55625</v>
      </c>
      <c r="B76" s="109">
        <v>74</v>
      </c>
      <c r="C76" s="109">
        <v>1622</v>
      </c>
      <c r="D76" s="109">
        <v>1647</v>
      </c>
      <c r="E76" s="109">
        <v>1124</v>
      </c>
      <c r="F76" s="109">
        <v>3389</v>
      </c>
      <c r="G76" s="109">
        <v>1319</v>
      </c>
      <c r="H76" s="109">
        <v>71</v>
      </c>
      <c r="I76" s="109">
        <v>7</v>
      </c>
      <c r="J76" s="109">
        <v>8</v>
      </c>
      <c r="K76" s="14">
        <f t="shared" si="1"/>
        <v>0.00347222222222221</v>
      </c>
    </row>
    <row r="77" spans="1:11" ht="15.75">
      <c r="A77" s="108">
        <v>0.5597222222222222</v>
      </c>
      <c r="B77" s="109">
        <v>75</v>
      </c>
      <c r="C77" s="109">
        <v>1987</v>
      </c>
      <c r="D77" s="109">
        <v>2420</v>
      </c>
      <c r="E77" s="109">
        <v>148</v>
      </c>
      <c r="F77" s="109">
        <v>326</v>
      </c>
      <c r="G77" s="109">
        <v>45</v>
      </c>
      <c r="H77" s="109">
        <v>1519</v>
      </c>
      <c r="I77" s="109">
        <v>4</v>
      </c>
      <c r="J77" s="109">
        <v>8</v>
      </c>
      <c r="K77" s="14">
        <f t="shared" si="1"/>
        <v>0.00347222222222221</v>
      </c>
    </row>
    <row r="78" spans="1:11" ht="15.75">
      <c r="A78" s="108">
        <v>0.5638888888888889</v>
      </c>
      <c r="B78" s="109">
        <v>76</v>
      </c>
      <c r="C78" s="109">
        <v>330</v>
      </c>
      <c r="D78" s="109">
        <v>236</v>
      </c>
      <c r="E78" s="109">
        <v>103</v>
      </c>
      <c r="F78" s="109">
        <v>329</v>
      </c>
      <c r="G78" s="109">
        <v>3008</v>
      </c>
      <c r="H78" s="109">
        <v>1153</v>
      </c>
      <c r="I78" s="109">
        <v>10</v>
      </c>
      <c r="J78" s="109">
        <v>3</v>
      </c>
      <c r="K78" s="14">
        <f t="shared" si="1"/>
        <v>0.004166666666666652</v>
      </c>
    </row>
    <row r="79" spans="1:11" ht="15.75">
      <c r="A79" s="108">
        <v>0.5673611111111111</v>
      </c>
      <c r="B79" s="109">
        <v>77</v>
      </c>
      <c r="C79" s="109">
        <v>1111</v>
      </c>
      <c r="D79" s="109">
        <v>2403</v>
      </c>
      <c r="E79" s="109">
        <v>1629</v>
      </c>
      <c r="F79" s="109">
        <v>269</v>
      </c>
      <c r="G79" s="109">
        <v>3157</v>
      </c>
      <c r="H79" s="109">
        <v>341</v>
      </c>
      <c r="I79" s="109">
        <v>7</v>
      </c>
      <c r="J79" s="109">
        <v>7</v>
      </c>
      <c r="K79" s="14">
        <f t="shared" si="1"/>
        <v>0.00347222222222221</v>
      </c>
    </row>
    <row r="80" spans="1:11" ht="15.75">
      <c r="A80" s="108">
        <v>0.5736111111111112</v>
      </c>
      <c r="B80" s="109">
        <v>78</v>
      </c>
      <c r="C80" s="109">
        <v>968</v>
      </c>
      <c r="D80" s="109">
        <v>3403</v>
      </c>
      <c r="E80" s="109">
        <v>3059</v>
      </c>
      <c r="F80" s="109">
        <v>234</v>
      </c>
      <c r="G80" s="109">
        <v>25</v>
      </c>
      <c r="H80" s="109">
        <v>122</v>
      </c>
      <c r="I80" s="109">
        <v>8</v>
      </c>
      <c r="J80" s="109">
        <v>14</v>
      </c>
      <c r="K80" s="14">
        <f t="shared" si="1"/>
        <v>0.006250000000000089</v>
      </c>
    </row>
    <row r="81" spans="1:11" ht="15.75">
      <c r="A81" s="108">
        <v>0.576388888888889</v>
      </c>
      <c r="B81" s="109">
        <v>79</v>
      </c>
      <c r="C81" s="109">
        <v>1817</v>
      </c>
      <c r="D81" s="109">
        <v>527</v>
      </c>
      <c r="E81" s="109">
        <v>967</v>
      </c>
      <c r="F81" s="109">
        <v>70</v>
      </c>
      <c r="G81" s="109">
        <v>2751</v>
      </c>
      <c r="H81" s="109">
        <v>604</v>
      </c>
      <c r="I81" s="109">
        <v>3</v>
      </c>
      <c r="J81" s="109">
        <v>10</v>
      </c>
      <c r="K81" s="14">
        <f t="shared" si="1"/>
        <v>0.002777777777777768</v>
      </c>
    </row>
    <row r="82" spans="1:11" ht="15.75">
      <c r="A82" s="108">
        <v>0.579861111111111</v>
      </c>
      <c r="B82" s="109">
        <v>80</v>
      </c>
      <c r="C82" s="109">
        <v>375</v>
      </c>
      <c r="D82" s="109">
        <v>1612</v>
      </c>
      <c r="E82" s="109">
        <v>1503</v>
      </c>
      <c r="F82" s="109">
        <v>1547</v>
      </c>
      <c r="G82" s="109">
        <v>86</v>
      </c>
      <c r="H82" s="109">
        <v>1768</v>
      </c>
      <c r="I82" s="109">
        <v>6</v>
      </c>
      <c r="J82" s="109">
        <v>8</v>
      </c>
      <c r="K82" s="14">
        <f t="shared" si="1"/>
        <v>0.003472222222222099</v>
      </c>
    </row>
    <row r="83" spans="1:11" ht="15.75">
      <c r="A83" s="108">
        <v>0.5840277777777778</v>
      </c>
      <c r="B83" s="109">
        <v>81</v>
      </c>
      <c r="C83" s="109">
        <v>1540</v>
      </c>
      <c r="D83" s="109">
        <v>2854</v>
      </c>
      <c r="E83" s="109">
        <v>41</v>
      </c>
      <c r="F83" s="109">
        <v>3280</v>
      </c>
      <c r="G83" s="109">
        <v>108</v>
      </c>
      <c r="H83" s="109">
        <v>3357</v>
      </c>
      <c r="I83" s="109">
        <v>6</v>
      </c>
      <c r="J83" s="109">
        <v>7</v>
      </c>
      <c r="K83" s="14">
        <f t="shared" si="1"/>
        <v>0.004166666666666763</v>
      </c>
    </row>
    <row r="84" spans="1:11" ht="15.75">
      <c r="A84" s="108">
        <v>0.5881944444444445</v>
      </c>
      <c r="B84" s="109">
        <v>82</v>
      </c>
      <c r="C84" s="109">
        <v>2062</v>
      </c>
      <c r="D84" s="109">
        <v>33</v>
      </c>
      <c r="E84" s="109">
        <v>1596</v>
      </c>
      <c r="F84" s="109">
        <v>540</v>
      </c>
      <c r="G84" s="109">
        <v>1</v>
      </c>
      <c r="H84" s="109">
        <v>1418</v>
      </c>
      <c r="I84" s="109">
        <v>8</v>
      </c>
      <c r="J84" s="109">
        <v>5</v>
      </c>
      <c r="K84" s="14">
        <f t="shared" si="1"/>
        <v>0.004166666666666652</v>
      </c>
    </row>
    <row r="85" spans="1:11" ht="15.75">
      <c r="A85" s="108">
        <v>0.5916666666666667</v>
      </c>
      <c r="B85" s="109">
        <v>83</v>
      </c>
      <c r="C85" s="109">
        <v>359</v>
      </c>
      <c r="D85" s="109">
        <v>1218</v>
      </c>
      <c r="E85" s="109">
        <v>3411</v>
      </c>
      <c r="F85" s="109">
        <v>233</v>
      </c>
      <c r="G85" s="109">
        <v>190</v>
      </c>
      <c r="H85" s="109">
        <v>180</v>
      </c>
      <c r="I85" s="109">
        <v>9</v>
      </c>
      <c r="J85" s="109">
        <v>14</v>
      </c>
      <c r="K85" s="14">
        <f t="shared" si="1"/>
        <v>0.00347222222222221</v>
      </c>
    </row>
    <row r="86" spans="1:11" ht="15.75">
      <c r="A86" s="108">
        <v>0.5965277777777778</v>
      </c>
      <c r="B86" s="109">
        <v>84</v>
      </c>
      <c r="C86" s="109">
        <v>3160</v>
      </c>
      <c r="D86" s="109">
        <v>3360</v>
      </c>
      <c r="E86" s="109">
        <v>118</v>
      </c>
      <c r="F86" s="109">
        <v>1506</v>
      </c>
      <c r="G86" s="109">
        <v>155</v>
      </c>
      <c r="H86" s="109">
        <v>3172</v>
      </c>
      <c r="I86" s="109">
        <v>13</v>
      </c>
      <c r="J86" s="109">
        <v>0</v>
      </c>
      <c r="K86" s="14">
        <f t="shared" si="1"/>
        <v>0.004861111111111094</v>
      </c>
    </row>
    <row r="87" spans="1:11" ht="15.75">
      <c r="A87" s="108">
        <v>0.6006944444444444</v>
      </c>
      <c r="B87" s="109">
        <v>85</v>
      </c>
      <c r="C87" s="109">
        <v>159</v>
      </c>
      <c r="D87" s="109">
        <v>3025</v>
      </c>
      <c r="E87" s="109">
        <v>1583</v>
      </c>
      <c r="F87" s="109">
        <v>876</v>
      </c>
      <c r="G87" s="109">
        <v>997</v>
      </c>
      <c r="H87" s="109">
        <v>555</v>
      </c>
      <c r="I87" s="109">
        <v>3</v>
      </c>
      <c r="J87" s="109">
        <v>7</v>
      </c>
      <c r="K87" s="14">
        <f t="shared" si="1"/>
        <v>0.004166666666666652</v>
      </c>
    </row>
    <row r="88" spans="1:11" ht="15.75">
      <c r="A88" s="108">
        <v>0.6048611111111112</v>
      </c>
      <c r="B88" s="109">
        <v>86</v>
      </c>
      <c r="C88" s="109">
        <v>2753</v>
      </c>
      <c r="D88" s="109">
        <v>358</v>
      </c>
      <c r="E88" s="109">
        <v>254</v>
      </c>
      <c r="F88" s="109">
        <v>3256</v>
      </c>
      <c r="G88" s="109">
        <v>1772</v>
      </c>
      <c r="H88" s="109">
        <v>201</v>
      </c>
      <c r="I88" s="109">
        <v>12</v>
      </c>
      <c r="J88" s="109">
        <v>13</v>
      </c>
      <c r="K88" s="14">
        <f t="shared" si="1"/>
        <v>0.004166666666666763</v>
      </c>
    </row>
    <row r="89" spans="1:11" ht="15.75">
      <c r="A89" s="108">
        <v>0.607638888888889</v>
      </c>
      <c r="B89" s="109">
        <v>87</v>
      </c>
      <c r="C89" s="109">
        <v>1683</v>
      </c>
      <c r="D89" s="109">
        <v>1647</v>
      </c>
      <c r="E89" s="109">
        <v>1519</v>
      </c>
      <c r="F89" s="109">
        <v>70</v>
      </c>
      <c r="G89" s="109">
        <v>25</v>
      </c>
      <c r="H89" s="109">
        <v>1503</v>
      </c>
      <c r="I89" s="109">
        <v>8</v>
      </c>
      <c r="J89" s="109">
        <v>12</v>
      </c>
      <c r="K89" s="14">
        <f t="shared" si="1"/>
        <v>0.002777777777777768</v>
      </c>
    </row>
    <row r="90" spans="1:11" ht="15.75">
      <c r="A90" s="108">
        <v>0.611111111111111</v>
      </c>
      <c r="B90" s="109">
        <v>88</v>
      </c>
      <c r="C90" s="109">
        <v>103</v>
      </c>
      <c r="D90" s="109">
        <v>2854</v>
      </c>
      <c r="E90" s="109">
        <v>3357</v>
      </c>
      <c r="F90" s="109">
        <v>45</v>
      </c>
      <c r="G90" s="109">
        <v>967</v>
      </c>
      <c r="H90" s="109">
        <v>269</v>
      </c>
      <c r="I90" s="109">
        <v>12</v>
      </c>
      <c r="J90" s="109">
        <v>8</v>
      </c>
      <c r="K90" s="14">
        <f t="shared" si="1"/>
        <v>0.003472222222222099</v>
      </c>
    </row>
    <row r="91" spans="1:11" ht="15.75">
      <c r="A91" s="108">
        <v>0.6152777777777778</v>
      </c>
      <c r="B91" s="109">
        <v>89</v>
      </c>
      <c r="C91" s="109">
        <v>86</v>
      </c>
      <c r="D91" s="109">
        <v>1153</v>
      </c>
      <c r="E91" s="109">
        <v>71</v>
      </c>
      <c r="F91" s="109">
        <v>1241</v>
      </c>
      <c r="G91" s="109">
        <v>341</v>
      </c>
      <c r="H91" s="109">
        <v>604</v>
      </c>
      <c r="I91" s="109">
        <v>11</v>
      </c>
      <c r="J91" s="109">
        <v>11</v>
      </c>
      <c r="K91" s="14">
        <f t="shared" si="1"/>
        <v>0.004166666666666763</v>
      </c>
    </row>
    <row r="92" spans="1:11" ht="15.75">
      <c r="A92" s="108">
        <v>0.6236111111111111</v>
      </c>
      <c r="B92" s="109">
        <v>90</v>
      </c>
      <c r="C92" s="109">
        <v>2420</v>
      </c>
      <c r="D92" s="109">
        <v>1730</v>
      </c>
      <c r="E92" s="109">
        <v>359</v>
      </c>
      <c r="F92" s="109">
        <v>1612</v>
      </c>
      <c r="G92" s="109">
        <v>1540</v>
      </c>
      <c r="H92" s="109">
        <v>527</v>
      </c>
      <c r="I92" s="109">
        <v>11</v>
      </c>
      <c r="J92" s="109">
        <v>7</v>
      </c>
      <c r="K92" s="14">
        <f t="shared" si="1"/>
        <v>0.008333333333333304</v>
      </c>
    </row>
    <row r="93" spans="1:11" ht="15.75">
      <c r="A93" s="108">
        <v>0.6277777777777778</v>
      </c>
      <c r="B93" s="109">
        <v>91</v>
      </c>
      <c r="C93" s="109">
        <v>330</v>
      </c>
      <c r="D93" s="109">
        <v>1218</v>
      </c>
      <c r="E93" s="109">
        <v>1506</v>
      </c>
      <c r="F93" s="109">
        <v>2403</v>
      </c>
      <c r="G93" s="109">
        <v>326</v>
      </c>
      <c r="H93" s="109">
        <v>2751</v>
      </c>
      <c r="I93" s="109">
        <v>11</v>
      </c>
      <c r="J93" s="109">
        <v>3</v>
      </c>
      <c r="K93" s="14">
        <f t="shared" si="1"/>
        <v>0.004166666666666652</v>
      </c>
    </row>
    <row r="94" spans="1:11" ht="15.75">
      <c r="A94" s="108">
        <v>0.6305555555555555</v>
      </c>
      <c r="B94" s="109">
        <v>92</v>
      </c>
      <c r="C94" s="109">
        <v>2574</v>
      </c>
      <c r="D94" s="109">
        <v>234</v>
      </c>
      <c r="E94" s="109">
        <v>1768</v>
      </c>
      <c r="F94" s="109">
        <v>41</v>
      </c>
      <c r="G94" s="109">
        <v>1596</v>
      </c>
      <c r="H94" s="109">
        <v>1622</v>
      </c>
      <c r="I94" s="109">
        <v>8</v>
      </c>
      <c r="J94" s="109">
        <v>4</v>
      </c>
      <c r="K94" s="14">
        <f t="shared" si="1"/>
        <v>0.002777777777777768</v>
      </c>
    </row>
    <row r="95" spans="1:11" ht="15.75">
      <c r="A95" s="108">
        <v>0.6347222222222222</v>
      </c>
      <c r="B95" s="109">
        <v>93</v>
      </c>
      <c r="C95" s="109">
        <v>329</v>
      </c>
      <c r="D95" s="109">
        <v>997</v>
      </c>
      <c r="E95" s="109">
        <v>118</v>
      </c>
      <c r="F95" s="109">
        <v>148</v>
      </c>
      <c r="G95" s="109">
        <v>180</v>
      </c>
      <c r="H95" s="109">
        <v>1515</v>
      </c>
      <c r="I95" s="109">
        <v>10</v>
      </c>
      <c r="J95" s="109">
        <v>7</v>
      </c>
      <c r="K95" s="14">
        <f t="shared" si="1"/>
        <v>0.004166666666666652</v>
      </c>
    </row>
    <row r="96" spans="1:11" ht="15.75">
      <c r="A96" s="108">
        <v>0.6395833333333333</v>
      </c>
      <c r="B96" s="109">
        <v>94</v>
      </c>
      <c r="C96" s="109">
        <v>201</v>
      </c>
      <c r="D96" s="109">
        <v>254</v>
      </c>
      <c r="E96" s="109">
        <v>3411</v>
      </c>
      <c r="F96" s="109">
        <v>236</v>
      </c>
      <c r="G96" s="109">
        <v>375</v>
      </c>
      <c r="H96" s="109">
        <v>3172</v>
      </c>
      <c r="I96" s="109">
        <v>14</v>
      </c>
      <c r="J96" s="109">
        <v>6</v>
      </c>
      <c r="K96" s="14">
        <f t="shared" si="1"/>
        <v>0.004861111111111094</v>
      </c>
    </row>
    <row r="97" spans="1:11" ht="15.75">
      <c r="A97" s="108">
        <v>0.6430555555555556</v>
      </c>
      <c r="B97" s="109">
        <v>95</v>
      </c>
      <c r="C97" s="109">
        <v>190</v>
      </c>
      <c r="D97" s="109">
        <v>3157</v>
      </c>
      <c r="E97" s="109">
        <v>3280</v>
      </c>
      <c r="F97" s="109">
        <v>3256</v>
      </c>
      <c r="G97" s="109">
        <v>33</v>
      </c>
      <c r="H97" s="109">
        <v>3059</v>
      </c>
      <c r="I97" s="109">
        <v>5</v>
      </c>
      <c r="J97" s="109">
        <v>11</v>
      </c>
      <c r="K97" s="14">
        <f t="shared" si="1"/>
        <v>0.003472222222222321</v>
      </c>
    </row>
    <row r="98" spans="1:11" ht="15.75">
      <c r="A98" s="108">
        <v>0.6472222222222223</v>
      </c>
      <c r="B98" s="109">
        <v>96</v>
      </c>
      <c r="C98" s="109">
        <v>1</v>
      </c>
      <c r="D98" s="109">
        <v>3196</v>
      </c>
      <c r="E98" s="109">
        <v>1772</v>
      </c>
      <c r="F98" s="109">
        <v>968</v>
      </c>
      <c r="G98" s="109">
        <v>1817</v>
      </c>
      <c r="H98" s="109">
        <v>1111</v>
      </c>
      <c r="I98" s="109">
        <v>5</v>
      </c>
      <c r="J98" s="109">
        <v>3</v>
      </c>
      <c r="K98" s="14">
        <f t="shared" si="1"/>
        <v>0.004166666666666652</v>
      </c>
    </row>
    <row r="99" spans="1:11" ht="15.75">
      <c r="A99" s="108">
        <v>0.6520833333333333</v>
      </c>
      <c r="B99" s="109">
        <v>97</v>
      </c>
      <c r="C99" s="109">
        <v>176</v>
      </c>
      <c r="D99" s="109">
        <v>1319</v>
      </c>
      <c r="E99" s="109">
        <v>3008</v>
      </c>
      <c r="F99" s="109">
        <v>3025</v>
      </c>
      <c r="G99" s="109">
        <v>1418</v>
      </c>
      <c r="H99" s="109">
        <v>155</v>
      </c>
      <c r="I99" s="109">
        <v>2</v>
      </c>
      <c r="J99" s="109">
        <v>4</v>
      </c>
      <c r="K99" s="14">
        <f t="shared" si="1"/>
        <v>0.004861111111111094</v>
      </c>
    </row>
    <row r="100" spans="1:11" ht="15.75">
      <c r="A100" s="108">
        <v>0.6604166666666667</v>
      </c>
      <c r="B100" s="109">
        <v>98</v>
      </c>
      <c r="C100" s="109">
        <v>3360</v>
      </c>
      <c r="D100" s="109">
        <v>3403</v>
      </c>
      <c r="E100" s="109">
        <v>2753</v>
      </c>
      <c r="F100" s="109">
        <v>1124</v>
      </c>
      <c r="G100" s="109">
        <v>159</v>
      </c>
      <c r="H100" s="109">
        <v>2062</v>
      </c>
      <c r="I100" s="109">
        <v>8</v>
      </c>
      <c r="J100" s="109">
        <v>10</v>
      </c>
      <c r="K100" s="14">
        <f t="shared" si="1"/>
        <v>0.008333333333333304</v>
      </c>
    </row>
    <row r="101" spans="1:11" ht="15.75">
      <c r="A101" s="108">
        <v>0.6631944444444444</v>
      </c>
      <c r="B101" s="109">
        <v>99</v>
      </c>
      <c r="C101" s="109">
        <v>540</v>
      </c>
      <c r="D101" s="109">
        <v>3389</v>
      </c>
      <c r="E101" s="109">
        <v>555</v>
      </c>
      <c r="F101" s="109">
        <v>876</v>
      </c>
      <c r="G101" s="109">
        <v>3160</v>
      </c>
      <c r="H101" s="109">
        <v>358</v>
      </c>
      <c r="I101" s="109">
        <v>2</v>
      </c>
      <c r="J101" s="109">
        <v>7</v>
      </c>
      <c r="K101" s="14">
        <f t="shared" si="1"/>
        <v>0.002777777777777768</v>
      </c>
    </row>
    <row r="102" spans="1:11" ht="15.75">
      <c r="A102" s="108">
        <v>0.6708333333333334</v>
      </c>
      <c r="B102" s="109">
        <v>100</v>
      </c>
      <c r="C102" s="109">
        <v>1629</v>
      </c>
      <c r="D102" s="109">
        <v>1583</v>
      </c>
      <c r="E102" s="109">
        <v>1918</v>
      </c>
      <c r="F102" s="109">
        <v>108</v>
      </c>
      <c r="G102" s="109">
        <v>1987</v>
      </c>
      <c r="H102" s="109">
        <v>1547</v>
      </c>
      <c r="I102" s="109">
        <v>12</v>
      </c>
      <c r="J102" s="109">
        <v>8</v>
      </c>
      <c r="K102" s="14">
        <f t="shared" si="1"/>
        <v>0.007638888888888973</v>
      </c>
    </row>
    <row r="103" spans="1:11" ht="15.75">
      <c r="A103" s="108">
        <v>0.675</v>
      </c>
      <c r="B103" s="109">
        <v>101</v>
      </c>
      <c r="C103" s="109">
        <v>122</v>
      </c>
      <c r="D103" s="109">
        <v>1515</v>
      </c>
      <c r="E103" s="109">
        <v>236</v>
      </c>
      <c r="F103" s="109">
        <v>233</v>
      </c>
      <c r="G103" s="109">
        <v>1612</v>
      </c>
      <c r="H103" s="109">
        <v>1622</v>
      </c>
      <c r="I103" s="109">
        <v>4</v>
      </c>
      <c r="J103" s="109">
        <v>14</v>
      </c>
      <c r="K103" s="14">
        <f t="shared" si="1"/>
        <v>0.004166666666666652</v>
      </c>
    </row>
    <row r="104" spans="1:11" ht="15.75">
      <c r="A104" s="108">
        <v>0.6791666666666667</v>
      </c>
      <c r="B104" s="109">
        <v>102</v>
      </c>
      <c r="C104" s="109">
        <v>2751</v>
      </c>
      <c r="D104" s="109">
        <v>180</v>
      </c>
      <c r="E104" s="109">
        <v>201</v>
      </c>
      <c r="F104" s="109">
        <v>1153</v>
      </c>
      <c r="G104" s="109">
        <v>1519</v>
      </c>
      <c r="H104" s="109">
        <v>33</v>
      </c>
      <c r="I104" s="109">
        <v>6</v>
      </c>
      <c r="J104" s="109">
        <v>13</v>
      </c>
      <c r="K104" s="14">
        <f t="shared" si="1"/>
        <v>0.004166666666666652</v>
      </c>
    </row>
    <row r="105" spans="1:11" ht="15.75">
      <c r="A105" s="108">
        <v>0.6833333333333332</v>
      </c>
      <c r="B105" s="109">
        <v>103</v>
      </c>
      <c r="C105" s="109">
        <v>1241</v>
      </c>
      <c r="D105" s="109">
        <v>269</v>
      </c>
      <c r="E105" s="109">
        <v>1503</v>
      </c>
      <c r="F105" s="109">
        <v>254</v>
      </c>
      <c r="G105" s="109">
        <v>1540</v>
      </c>
      <c r="H105" s="109">
        <v>1596</v>
      </c>
      <c r="I105" s="109">
        <v>7</v>
      </c>
      <c r="J105" s="109">
        <v>14</v>
      </c>
      <c r="K105" s="14">
        <f t="shared" si="1"/>
        <v>0.004166666666666541</v>
      </c>
    </row>
    <row r="106" spans="1:11" ht="15.75">
      <c r="A106" s="108">
        <v>0.686111111111111</v>
      </c>
      <c r="B106" s="109">
        <v>104</v>
      </c>
      <c r="C106" s="109">
        <v>341</v>
      </c>
      <c r="D106" s="109">
        <v>45</v>
      </c>
      <c r="E106" s="109">
        <v>3280</v>
      </c>
      <c r="F106" s="109">
        <v>234</v>
      </c>
      <c r="G106" s="109">
        <v>359</v>
      </c>
      <c r="H106" s="109">
        <v>1418</v>
      </c>
      <c r="I106" s="109">
        <v>12</v>
      </c>
      <c r="J106" s="109">
        <v>9</v>
      </c>
      <c r="K106" s="14">
        <f t="shared" si="1"/>
        <v>0.002777777777777768</v>
      </c>
    </row>
    <row r="107" spans="1:11" ht="15.75">
      <c r="A107" s="108">
        <v>0.6923611111111111</v>
      </c>
      <c r="B107" s="109">
        <v>105</v>
      </c>
      <c r="C107" s="109">
        <v>3360</v>
      </c>
      <c r="D107" s="109">
        <v>2403</v>
      </c>
      <c r="E107" s="109">
        <v>3256</v>
      </c>
      <c r="F107" s="109">
        <v>968</v>
      </c>
      <c r="G107" s="109">
        <v>1319</v>
      </c>
      <c r="H107" s="109">
        <v>25</v>
      </c>
      <c r="I107" s="109">
        <v>12</v>
      </c>
      <c r="J107" s="109">
        <v>12</v>
      </c>
      <c r="K107" s="14">
        <f t="shared" si="1"/>
        <v>0.006250000000000089</v>
      </c>
    </row>
    <row r="108" spans="1:11" ht="15.75">
      <c r="A108" s="108">
        <v>0.6972222222222223</v>
      </c>
      <c r="B108" s="109">
        <v>106</v>
      </c>
      <c r="C108" s="109">
        <v>1111</v>
      </c>
      <c r="D108" s="109">
        <v>3008</v>
      </c>
      <c r="E108" s="109">
        <v>1124</v>
      </c>
      <c r="F108" s="109">
        <v>2854</v>
      </c>
      <c r="G108" s="109">
        <v>876</v>
      </c>
      <c r="H108" s="109">
        <v>1768</v>
      </c>
      <c r="I108" s="109">
        <v>4</v>
      </c>
      <c r="J108" s="109">
        <v>7</v>
      </c>
      <c r="K108" s="14">
        <f t="shared" si="1"/>
        <v>0.004861111111111205</v>
      </c>
    </row>
    <row r="109" spans="1:11" ht="15.75">
      <c r="A109" s="108">
        <v>0.7</v>
      </c>
      <c r="B109" s="109">
        <v>107</v>
      </c>
      <c r="C109" s="109">
        <v>3059</v>
      </c>
      <c r="D109" s="109">
        <v>1</v>
      </c>
      <c r="E109" s="109">
        <v>3389</v>
      </c>
      <c r="F109" s="109">
        <v>1918</v>
      </c>
      <c r="G109" s="109">
        <v>3411</v>
      </c>
      <c r="H109" s="109">
        <v>604</v>
      </c>
      <c r="I109" s="109">
        <v>8</v>
      </c>
      <c r="J109" s="109">
        <v>13</v>
      </c>
      <c r="K109" s="14">
        <f t="shared" si="1"/>
        <v>0.002777777777777657</v>
      </c>
    </row>
    <row r="110" spans="1:11" ht="15.75">
      <c r="A110" s="108">
        <v>0.70625</v>
      </c>
      <c r="B110" s="109">
        <v>108</v>
      </c>
      <c r="C110" s="109">
        <v>1629</v>
      </c>
      <c r="D110" s="109">
        <v>555</v>
      </c>
      <c r="E110" s="109">
        <v>3196</v>
      </c>
      <c r="F110" s="109">
        <v>148</v>
      </c>
      <c r="G110" s="109">
        <v>233</v>
      </c>
      <c r="H110" s="109">
        <v>41</v>
      </c>
      <c r="I110" s="109">
        <v>9</v>
      </c>
      <c r="J110" s="109">
        <v>16</v>
      </c>
      <c r="K110" s="14">
        <f t="shared" si="1"/>
        <v>0.006250000000000089</v>
      </c>
    </row>
    <row r="111" spans="1:11" ht="15.75">
      <c r="A111" s="108">
        <v>0.7097222222222223</v>
      </c>
      <c r="B111" s="109">
        <v>109</v>
      </c>
      <c r="C111" s="109">
        <v>1547</v>
      </c>
      <c r="D111" s="109">
        <v>3157</v>
      </c>
      <c r="E111" s="109">
        <v>997</v>
      </c>
      <c r="F111" s="109">
        <v>1683</v>
      </c>
      <c r="G111" s="109">
        <v>330</v>
      </c>
      <c r="H111" s="109">
        <v>1730</v>
      </c>
      <c r="I111" s="109">
        <v>6</v>
      </c>
      <c r="J111" s="109">
        <v>8</v>
      </c>
      <c r="K111" s="14">
        <f t="shared" si="1"/>
        <v>0.00347222222222221</v>
      </c>
    </row>
    <row r="112" spans="1:11" ht="15.75">
      <c r="A112" s="108">
        <v>0.7138888888888889</v>
      </c>
      <c r="B112" s="109">
        <v>110</v>
      </c>
      <c r="C112" s="109">
        <v>1817</v>
      </c>
      <c r="D112" s="109">
        <v>329</v>
      </c>
      <c r="E112" s="109">
        <v>3403</v>
      </c>
      <c r="F112" s="109">
        <v>86</v>
      </c>
      <c r="G112" s="109">
        <v>967</v>
      </c>
      <c r="H112" s="109">
        <v>1506</v>
      </c>
      <c r="I112" s="109">
        <v>2</v>
      </c>
      <c r="J112" s="109">
        <v>2</v>
      </c>
      <c r="K112" s="14">
        <f t="shared" si="1"/>
        <v>0.004166666666666652</v>
      </c>
    </row>
    <row r="113" spans="1:11" ht="15.75">
      <c r="A113" s="108">
        <v>0.7166666666666667</v>
      </c>
      <c r="B113" s="109">
        <v>111</v>
      </c>
      <c r="C113" s="109">
        <v>2062</v>
      </c>
      <c r="D113" s="109">
        <v>1218</v>
      </c>
      <c r="E113" s="109">
        <v>2574</v>
      </c>
      <c r="F113" s="109">
        <v>1772</v>
      </c>
      <c r="G113" s="109">
        <v>527</v>
      </c>
      <c r="H113" s="109">
        <v>108</v>
      </c>
      <c r="I113" s="109">
        <v>4</v>
      </c>
      <c r="J113" s="109">
        <v>8</v>
      </c>
      <c r="K113" s="14">
        <f t="shared" si="1"/>
        <v>0.002777777777777768</v>
      </c>
    </row>
    <row r="114" spans="1:11" ht="15.75">
      <c r="A114" s="108">
        <v>0.720138888888889</v>
      </c>
      <c r="B114" s="109">
        <v>112</v>
      </c>
      <c r="C114" s="109">
        <v>122</v>
      </c>
      <c r="D114" s="109">
        <v>326</v>
      </c>
      <c r="E114" s="109">
        <v>540</v>
      </c>
      <c r="F114" s="109">
        <v>3025</v>
      </c>
      <c r="G114" s="109">
        <v>70</v>
      </c>
      <c r="H114" s="109">
        <v>3172</v>
      </c>
      <c r="I114" s="109">
        <v>9</v>
      </c>
      <c r="J114" s="109">
        <v>4</v>
      </c>
      <c r="K114" s="14">
        <f t="shared" si="1"/>
        <v>0.003472222222222321</v>
      </c>
    </row>
    <row r="115" spans="1:11" ht="15.75">
      <c r="A115" s="108">
        <v>0.7263888888888889</v>
      </c>
      <c r="B115" s="109">
        <v>113</v>
      </c>
      <c r="C115" s="109">
        <v>2420</v>
      </c>
      <c r="D115" s="109">
        <v>1583</v>
      </c>
      <c r="E115" s="109">
        <v>375</v>
      </c>
      <c r="F115" s="109">
        <v>71</v>
      </c>
      <c r="G115" s="109">
        <v>103</v>
      </c>
      <c r="H115" s="109">
        <v>3160</v>
      </c>
      <c r="I115" s="109">
        <v>4</v>
      </c>
      <c r="J115" s="109">
        <v>3</v>
      </c>
      <c r="K115" s="14">
        <f t="shared" si="1"/>
        <v>0.006249999999999867</v>
      </c>
    </row>
    <row r="116" spans="1:12" ht="15.75">
      <c r="A116" s="108">
        <v>0.7298611111111111</v>
      </c>
      <c r="B116" s="109">
        <v>114</v>
      </c>
      <c r="C116" s="109">
        <v>176</v>
      </c>
      <c r="D116" s="109">
        <v>1647</v>
      </c>
      <c r="E116" s="109">
        <v>1987</v>
      </c>
      <c r="F116" s="109">
        <v>2753</v>
      </c>
      <c r="G116" s="109">
        <v>190</v>
      </c>
      <c r="H116" s="109">
        <v>118</v>
      </c>
      <c r="I116" s="109">
        <v>7</v>
      </c>
      <c r="J116" s="109">
        <v>15</v>
      </c>
      <c r="K116" s="14">
        <f t="shared" si="1"/>
        <v>0.00347222222222221</v>
      </c>
      <c r="L116" s="14">
        <f>(SUM(K73:K116))/(116-73)</f>
        <v>0.0043766149870801034</v>
      </c>
    </row>
    <row r="117" spans="1:12" ht="15.75">
      <c r="A117" s="108">
        <v>0.3673611111111111</v>
      </c>
      <c r="B117" s="109">
        <v>115</v>
      </c>
      <c r="C117" s="109">
        <v>155</v>
      </c>
      <c r="D117" s="109">
        <v>159</v>
      </c>
      <c r="E117" s="109">
        <v>1918</v>
      </c>
      <c r="F117" s="109">
        <v>3357</v>
      </c>
      <c r="G117" s="109">
        <v>358</v>
      </c>
      <c r="H117" s="109">
        <v>1519</v>
      </c>
      <c r="I117" s="109">
        <v>10</v>
      </c>
      <c r="J117" s="109">
        <v>13</v>
      </c>
      <c r="K117" s="14">
        <v>0</v>
      </c>
      <c r="L117" t="s">
        <v>87</v>
      </c>
    </row>
    <row r="118" spans="1:11" ht="15.75">
      <c r="A118" s="108">
        <v>0.37152777777777773</v>
      </c>
      <c r="B118" s="109">
        <v>116</v>
      </c>
      <c r="C118" s="109">
        <v>1596</v>
      </c>
      <c r="D118" s="109">
        <v>555</v>
      </c>
      <c r="E118" s="109">
        <v>604</v>
      </c>
      <c r="F118" s="109">
        <v>359</v>
      </c>
      <c r="G118" s="109">
        <v>3008</v>
      </c>
      <c r="H118" s="109">
        <v>201</v>
      </c>
      <c r="I118" s="109">
        <v>8</v>
      </c>
      <c r="J118" s="109">
        <v>3</v>
      </c>
      <c r="K118" s="14">
        <f t="shared" si="1"/>
        <v>0.004166666666666652</v>
      </c>
    </row>
    <row r="119" spans="1:11" ht="15.75">
      <c r="A119" s="108">
        <v>0.375</v>
      </c>
      <c r="B119" s="109">
        <v>117</v>
      </c>
      <c r="C119" s="109">
        <v>3411</v>
      </c>
      <c r="D119" s="109">
        <v>329</v>
      </c>
      <c r="E119" s="109">
        <v>3360</v>
      </c>
      <c r="F119" s="109">
        <v>1629</v>
      </c>
      <c r="G119" s="109">
        <v>1612</v>
      </c>
      <c r="H119" s="109">
        <v>1241</v>
      </c>
      <c r="I119" s="109">
        <v>5</v>
      </c>
      <c r="J119" s="109">
        <v>8</v>
      </c>
      <c r="K119" s="14">
        <f t="shared" si="1"/>
        <v>0.0034722222222222654</v>
      </c>
    </row>
    <row r="120" spans="1:11" ht="15.75">
      <c r="A120" s="108">
        <v>0.37847222222222227</v>
      </c>
      <c r="B120" s="109">
        <v>118</v>
      </c>
      <c r="C120" s="109">
        <v>3403</v>
      </c>
      <c r="D120" s="109">
        <v>1540</v>
      </c>
      <c r="E120" s="109">
        <v>1503</v>
      </c>
      <c r="F120" s="109">
        <v>3256</v>
      </c>
      <c r="G120" s="109">
        <v>997</v>
      </c>
      <c r="H120" s="109">
        <v>3196</v>
      </c>
      <c r="I120" s="109">
        <v>10</v>
      </c>
      <c r="J120" s="109">
        <v>2</v>
      </c>
      <c r="K120" s="14">
        <f t="shared" si="1"/>
        <v>0.0034722222222222654</v>
      </c>
    </row>
    <row r="121" spans="1:11" ht="15.75">
      <c r="A121" s="108">
        <v>0.3826388888888889</v>
      </c>
      <c r="B121" s="109">
        <v>119</v>
      </c>
      <c r="C121" s="109">
        <v>33</v>
      </c>
      <c r="D121" s="109">
        <v>1111</v>
      </c>
      <c r="E121" s="109">
        <v>233</v>
      </c>
      <c r="F121" s="109">
        <v>254</v>
      </c>
      <c r="G121" s="109">
        <v>330</v>
      </c>
      <c r="H121" s="109">
        <v>45</v>
      </c>
      <c r="I121" s="109">
        <v>18</v>
      </c>
      <c r="J121" s="109">
        <v>20</v>
      </c>
      <c r="K121" s="14">
        <f t="shared" si="1"/>
        <v>0.004166666666666652</v>
      </c>
    </row>
    <row r="122" spans="1:11" ht="15.75">
      <c r="A122" s="108">
        <v>0.3861111111111111</v>
      </c>
      <c r="B122" s="109">
        <v>120</v>
      </c>
      <c r="C122" s="109">
        <v>1</v>
      </c>
      <c r="D122" s="109">
        <v>967</v>
      </c>
      <c r="E122" s="109">
        <v>41</v>
      </c>
      <c r="F122" s="109">
        <v>236</v>
      </c>
      <c r="G122" s="109">
        <v>1319</v>
      </c>
      <c r="H122" s="109">
        <v>3160</v>
      </c>
      <c r="I122" s="109">
        <v>5</v>
      </c>
      <c r="J122" s="109">
        <v>3</v>
      </c>
      <c r="K122" s="14">
        <f t="shared" si="1"/>
        <v>0.00347222222222221</v>
      </c>
    </row>
    <row r="123" spans="1:11" ht="15.75">
      <c r="A123" s="108">
        <v>0.38958333333333334</v>
      </c>
      <c r="B123" s="109">
        <v>121</v>
      </c>
      <c r="C123" s="109">
        <v>103</v>
      </c>
      <c r="D123" s="109">
        <v>540</v>
      </c>
      <c r="E123" s="109">
        <v>234</v>
      </c>
      <c r="F123" s="109">
        <v>1218</v>
      </c>
      <c r="G123" s="109">
        <v>176</v>
      </c>
      <c r="H123" s="109">
        <v>3157</v>
      </c>
      <c r="I123" s="109">
        <v>6</v>
      </c>
      <c r="J123" s="109">
        <v>12</v>
      </c>
      <c r="K123" s="14">
        <f t="shared" si="1"/>
        <v>0.00347222222222221</v>
      </c>
    </row>
    <row r="124" spans="1:11" ht="15.75">
      <c r="A124" s="108">
        <v>0.40138888888888885</v>
      </c>
      <c r="B124" s="109">
        <v>122</v>
      </c>
      <c r="C124" s="109">
        <v>326</v>
      </c>
      <c r="D124" s="109">
        <v>155</v>
      </c>
      <c r="E124" s="109">
        <v>1647</v>
      </c>
      <c r="F124" s="109">
        <v>180</v>
      </c>
      <c r="G124" s="109">
        <v>3280</v>
      </c>
      <c r="H124" s="109">
        <v>968</v>
      </c>
      <c r="I124" s="109">
        <v>5</v>
      </c>
      <c r="J124" s="109">
        <v>11</v>
      </c>
      <c r="K124" s="14">
        <f t="shared" si="1"/>
        <v>0.011805555555555514</v>
      </c>
    </row>
    <row r="125" spans="1:11" ht="15.75">
      <c r="A125" s="108">
        <v>0.4048611111111111</v>
      </c>
      <c r="B125" s="109">
        <v>123</v>
      </c>
      <c r="C125" s="109">
        <v>2753</v>
      </c>
      <c r="D125" s="109">
        <v>108</v>
      </c>
      <c r="E125" s="109">
        <v>1622</v>
      </c>
      <c r="F125" s="109">
        <v>190</v>
      </c>
      <c r="G125" s="109">
        <v>2751</v>
      </c>
      <c r="H125" s="109">
        <v>375</v>
      </c>
      <c r="I125" s="109">
        <v>13</v>
      </c>
      <c r="J125" s="109">
        <v>4</v>
      </c>
      <c r="K125" s="14">
        <f t="shared" si="1"/>
        <v>0.0034722222222222654</v>
      </c>
    </row>
    <row r="126" spans="1:11" ht="15.75">
      <c r="A126" s="108">
        <v>0.4083333333333334</v>
      </c>
      <c r="B126" s="109">
        <v>124</v>
      </c>
      <c r="C126" s="109">
        <v>1772</v>
      </c>
      <c r="D126" s="109">
        <v>1987</v>
      </c>
      <c r="E126" s="109">
        <v>341</v>
      </c>
      <c r="F126" s="109">
        <v>1124</v>
      </c>
      <c r="G126" s="109">
        <v>70</v>
      </c>
      <c r="H126" s="109">
        <v>2854</v>
      </c>
      <c r="I126" s="109">
        <v>7</v>
      </c>
      <c r="J126" s="109">
        <v>9</v>
      </c>
      <c r="K126" s="14">
        <f t="shared" si="1"/>
        <v>0.0034722222222222654</v>
      </c>
    </row>
    <row r="127" spans="1:11" ht="15.75">
      <c r="A127" s="108">
        <v>0.4125</v>
      </c>
      <c r="B127" s="109">
        <v>125</v>
      </c>
      <c r="C127" s="109">
        <v>1583</v>
      </c>
      <c r="D127" s="109">
        <v>3389</v>
      </c>
      <c r="E127" s="109">
        <v>3357</v>
      </c>
      <c r="F127" s="109">
        <v>3172</v>
      </c>
      <c r="G127" s="109">
        <v>1817</v>
      </c>
      <c r="H127" s="109">
        <v>1730</v>
      </c>
      <c r="I127" s="109">
        <v>9</v>
      </c>
      <c r="J127" s="109">
        <v>9</v>
      </c>
      <c r="K127" s="14">
        <f t="shared" si="1"/>
        <v>0.004166666666666596</v>
      </c>
    </row>
    <row r="128" spans="1:11" ht="15.75">
      <c r="A128" s="108">
        <v>0.4166666666666667</v>
      </c>
      <c r="B128" s="109">
        <v>126</v>
      </c>
      <c r="C128" s="109">
        <v>1506</v>
      </c>
      <c r="D128" s="109">
        <v>122</v>
      </c>
      <c r="E128" s="109">
        <v>358</v>
      </c>
      <c r="F128" s="109">
        <v>1547</v>
      </c>
      <c r="G128" s="109">
        <v>269</v>
      </c>
      <c r="H128" s="109">
        <v>71</v>
      </c>
      <c r="I128" s="109">
        <v>9</v>
      </c>
      <c r="J128" s="109">
        <v>8</v>
      </c>
      <c r="K128" s="14">
        <f t="shared" si="1"/>
        <v>0.004166666666666707</v>
      </c>
    </row>
    <row r="129" spans="1:11" ht="15.75">
      <c r="A129" s="108">
        <v>0.42291666666666666</v>
      </c>
      <c r="B129" s="109">
        <v>127</v>
      </c>
      <c r="C129" s="109">
        <v>1768</v>
      </c>
      <c r="D129" s="109">
        <v>1515</v>
      </c>
      <c r="E129" s="109">
        <v>159</v>
      </c>
      <c r="F129" s="109">
        <v>25</v>
      </c>
      <c r="G129" s="109">
        <v>1418</v>
      </c>
      <c r="H129" s="109">
        <v>2420</v>
      </c>
      <c r="I129" s="109">
        <v>3</v>
      </c>
      <c r="J129" s="109">
        <v>7</v>
      </c>
      <c r="K129" s="14">
        <f t="shared" si="1"/>
        <v>0.006249999999999978</v>
      </c>
    </row>
    <row r="130" spans="1:11" ht="15.75">
      <c r="A130" s="108">
        <v>0.42569444444444443</v>
      </c>
      <c r="B130" s="109">
        <v>128</v>
      </c>
      <c r="C130" s="109">
        <v>3025</v>
      </c>
      <c r="D130" s="109">
        <v>1683</v>
      </c>
      <c r="E130" s="109">
        <v>876</v>
      </c>
      <c r="F130" s="109">
        <v>527</v>
      </c>
      <c r="G130" s="109">
        <v>118</v>
      </c>
      <c r="H130" s="109">
        <v>1153</v>
      </c>
      <c r="I130" s="109">
        <v>6</v>
      </c>
      <c r="J130" s="109">
        <v>4</v>
      </c>
      <c r="K130" s="14">
        <f t="shared" si="1"/>
        <v>0.002777777777777768</v>
      </c>
    </row>
    <row r="131" spans="1:11" ht="15.75">
      <c r="A131" s="108">
        <v>0.4298611111111111</v>
      </c>
      <c r="B131" s="109">
        <v>129</v>
      </c>
      <c r="C131" s="109">
        <v>2062</v>
      </c>
      <c r="D131" s="109">
        <v>3059</v>
      </c>
      <c r="E131" s="109">
        <v>148</v>
      </c>
      <c r="F131" s="109">
        <v>2574</v>
      </c>
      <c r="G131" s="109">
        <v>86</v>
      </c>
      <c r="H131" s="109">
        <v>2403</v>
      </c>
      <c r="I131" s="109">
        <v>18</v>
      </c>
      <c r="J131" s="109">
        <v>10</v>
      </c>
      <c r="K131" s="14">
        <f t="shared" si="1"/>
        <v>0.004166666666666652</v>
      </c>
    </row>
    <row r="132" spans="1:11" ht="15.75">
      <c r="A132" s="108">
        <v>0.43333333333333335</v>
      </c>
      <c r="B132" s="109">
        <v>130</v>
      </c>
      <c r="C132" s="109">
        <v>1540</v>
      </c>
      <c r="D132" s="109">
        <v>3160</v>
      </c>
      <c r="E132" s="109">
        <v>326</v>
      </c>
      <c r="F132" s="109">
        <v>3360</v>
      </c>
      <c r="G132" s="109">
        <v>3008</v>
      </c>
      <c r="H132" s="109">
        <v>1622</v>
      </c>
      <c r="I132" s="109">
        <v>8</v>
      </c>
      <c r="J132" s="109">
        <v>10</v>
      </c>
      <c r="K132" s="14">
        <f aca="true" t="shared" si="2" ref="K132:K146">A132-A131</f>
        <v>0.0034722222222222654</v>
      </c>
    </row>
    <row r="133" spans="1:11" ht="15.75">
      <c r="A133" s="108">
        <v>0.4381944444444445</v>
      </c>
      <c r="B133" s="109">
        <v>131</v>
      </c>
      <c r="C133" s="109">
        <v>233</v>
      </c>
      <c r="D133" s="109">
        <v>540</v>
      </c>
      <c r="E133" s="109">
        <v>108</v>
      </c>
      <c r="F133" s="109">
        <v>1241</v>
      </c>
      <c r="G133" s="109">
        <v>997</v>
      </c>
      <c r="H133" s="109">
        <v>3280</v>
      </c>
      <c r="I133" s="109">
        <v>10</v>
      </c>
      <c r="J133" s="109">
        <v>10</v>
      </c>
      <c r="K133" s="14">
        <f t="shared" si="2"/>
        <v>0.004861111111111149</v>
      </c>
    </row>
    <row r="134" spans="1:11" ht="15.75">
      <c r="A134" s="108">
        <v>0.44166666666666665</v>
      </c>
      <c r="B134" s="109">
        <v>132</v>
      </c>
      <c r="C134" s="109">
        <v>1612</v>
      </c>
      <c r="D134" s="109">
        <v>190</v>
      </c>
      <c r="E134" s="109">
        <v>3357</v>
      </c>
      <c r="F134" s="109">
        <v>1124</v>
      </c>
      <c r="G134" s="109">
        <v>254</v>
      </c>
      <c r="H134" s="109">
        <v>968</v>
      </c>
      <c r="I134" s="109">
        <v>10</v>
      </c>
      <c r="J134" s="109">
        <v>22</v>
      </c>
      <c r="K134" s="14">
        <f t="shared" si="2"/>
        <v>0.0034722222222221544</v>
      </c>
    </row>
    <row r="135" spans="1:11" ht="15.75">
      <c r="A135" s="108">
        <v>0.4458333333333333</v>
      </c>
      <c r="B135" s="109">
        <v>133</v>
      </c>
      <c r="C135" s="109">
        <v>103</v>
      </c>
      <c r="D135" s="109">
        <v>1647</v>
      </c>
      <c r="E135" s="109">
        <v>341</v>
      </c>
      <c r="F135" s="109">
        <v>3403</v>
      </c>
      <c r="G135" s="109">
        <v>555</v>
      </c>
      <c r="H135" s="109">
        <v>236</v>
      </c>
      <c r="I135" s="109">
        <v>6</v>
      </c>
      <c r="J135" s="109">
        <v>2</v>
      </c>
      <c r="K135" s="14">
        <f t="shared" si="2"/>
        <v>0.004166666666666652</v>
      </c>
    </row>
    <row r="136" spans="1:11" ht="15.75">
      <c r="A136" s="108">
        <v>0.44930555555555557</v>
      </c>
      <c r="B136" s="109">
        <v>134</v>
      </c>
      <c r="C136" s="109">
        <v>330</v>
      </c>
      <c r="D136" s="109">
        <v>375</v>
      </c>
      <c r="E136" s="109">
        <v>967</v>
      </c>
      <c r="F136" s="109">
        <v>159</v>
      </c>
      <c r="G136" s="109">
        <v>234</v>
      </c>
      <c r="H136" s="109">
        <v>1</v>
      </c>
      <c r="I136" s="109">
        <v>10</v>
      </c>
      <c r="J136" s="109">
        <v>9</v>
      </c>
      <c r="K136" s="14">
        <f t="shared" si="2"/>
        <v>0.0034722222222222654</v>
      </c>
    </row>
    <row r="137" spans="1:11" ht="15.75">
      <c r="A137" s="108">
        <v>0.4583333333333333</v>
      </c>
      <c r="B137" s="109">
        <v>135</v>
      </c>
      <c r="C137" s="109">
        <v>1918</v>
      </c>
      <c r="D137" s="109">
        <v>3157</v>
      </c>
      <c r="E137" s="109">
        <v>41</v>
      </c>
      <c r="F137" s="109">
        <v>329</v>
      </c>
      <c r="G137" s="109">
        <v>70</v>
      </c>
      <c r="H137" s="109">
        <v>2753</v>
      </c>
      <c r="I137" s="109">
        <v>8</v>
      </c>
      <c r="J137" s="109">
        <v>15</v>
      </c>
      <c r="K137" s="14">
        <f t="shared" si="2"/>
        <v>0.009027777777777746</v>
      </c>
    </row>
    <row r="138" spans="1:11" ht="15.75">
      <c r="A138" s="108">
        <v>0.4625</v>
      </c>
      <c r="B138" s="109">
        <v>136</v>
      </c>
      <c r="C138" s="109">
        <v>1418</v>
      </c>
      <c r="D138" s="109">
        <v>118</v>
      </c>
      <c r="E138" s="109">
        <v>2403</v>
      </c>
      <c r="F138" s="109">
        <v>1730</v>
      </c>
      <c r="G138" s="109">
        <v>604</v>
      </c>
      <c r="H138" s="109">
        <v>1772</v>
      </c>
      <c r="I138" s="109">
        <v>6</v>
      </c>
      <c r="J138" s="109">
        <v>7</v>
      </c>
      <c r="K138" s="14">
        <f t="shared" si="2"/>
        <v>0.004166666666666707</v>
      </c>
    </row>
    <row r="139" spans="1:11" ht="15.75">
      <c r="A139" s="108">
        <v>0.46875</v>
      </c>
      <c r="B139" s="109">
        <v>137</v>
      </c>
      <c r="C139" s="109">
        <v>176</v>
      </c>
      <c r="D139" s="109">
        <v>1596</v>
      </c>
      <c r="E139" s="109">
        <v>876</v>
      </c>
      <c r="F139" s="109">
        <v>1629</v>
      </c>
      <c r="G139" s="109">
        <v>3059</v>
      </c>
      <c r="H139" s="109">
        <v>71</v>
      </c>
      <c r="I139" s="109">
        <v>7</v>
      </c>
      <c r="J139" s="109">
        <v>7</v>
      </c>
      <c r="K139" s="14">
        <f t="shared" si="2"/>
        <v>0.006249999999999978</v>
      </c>
    </row>
    <row r="140" spans="1:11" ht="15.75">
      <c r="A140" s="108">
        <v>0.47291666666666665</v>
      </c>
      <c r="B140" s="109">
        <v>138</v>
      </c>
      <c r="C140" s="109">
        <v>1153</v>
      </c>
      <c r="D140" s="109">
        <v>1515</v>
      </c>
      <c r="E140" s="109">
        <v>269</v>
      </c>
      <c r="F140" s="109">
        <v>1583</v>
      </c>
      <c r="G140" s="109">
        <v>1768</v>
      </c>
      <c r="H140" s="109">
        <v>527</v>
      </c>
      <c r="I140" s="109">
        <v>1</v>
      </c>
      <c r="J140" s="109">
        <v>4</v>
      </c>
      <c r="K140" s="14">
        <f t="shared" si="2"/>
        <v>0.004166666666666652</v>
      </c>
    </row>
    <row r="141" spans="1:11" ht="15.75">
      <c r="A141" s="108">
        <v>0.4770833333333333</v>
      </c>
      <c r="B141" s="109">
        <v>139</v>
      </c>
      <c r="C141" s="109">
        <v>1506</v>
      </c>
      <c r="D141" s="109">
        <v>3025</v>
      </c>
      <c r="E141" s="109">
        <v>148</v>
      </c>
      <c r="F141" s="109">
        <v>3389</v>
      </c>
      <c r="G141" s="109">
        <v>33</v>
      </c>
      <c r="H141" s="109">
        <v>201</v>
      </c>
      <c r="I141" s="109">
        <v>8</v>
      </c>
      <c r="J141" s="109">
        <v>14</v>
      </c>
      <c r="K141" s="14">
        <f t="shared" si="2"/>
        <v>0.004166666666666652</v>
      </c>
    </row>
    <row r="142" spans="1:11" ht="15.75">
      <c r="A142" s="108">
        <v>0.48055555555555557</v>
      </c>
      <c r="B142" s="109">
        <v>140</v>
      </c>
      <c r="C142" s="109">
        <v>2854</v>
      </c>
      <c r="D142" s="109">
        <v>2574</v>
      </c>
      <c r="E142" s="109">
        <v>1547</v>
      </c>
      <c r="F142" s="109">
        <v>2420</v>
      </c>
      <c r="G142" s="109">
        <v>1218</v>
      </c>
      <c r="H142" s="109">
        <v>3256</v>
      </c>
      <c r="I142" s="109">
        <v>8</v>
      </c>
      <c r="J142" s="109">
        <v>10</v>
      </c>
      <c r="K142" s="14">
        <f t="shared" si="2"/>
        <v>0.0034722222222222654</v>
      </c>
    </row>
    <row r="143" spans="1:11" ht="15.75">
      <c r="A143" s="108">
        <v>0.4840277777777778</v>
      </c>
      <c r="B143" s="109">
        <v>141</v>
      </c>
      <c r="C143" s="109">
        <v>86</v>
      </c>
      <c r="D143" s="109">
        <v>1319</v>
      </c>
      <c r="E143" s="109">
        <v>1683</v>
      </c>
      <c r="F143" s="109">
        <v>3196</v>
      </c>
      <c r="G143" s="109">
        <v>359</v>
      </c>
      <c r="H143" s="109">
        <v>122</v>
      </c>
      <c r="I143" s="109">
        <v>9</v>
      </c>
      <c r="J143" s="109">
        <v>10</v>
      </c>
      <c r="K143" s="14">
        <f t="shared" si="2"/>
        <v>0.00347222222222221</v>
      </c>
    </row>
    <row r="144" spans="1:11" ht="15.75">
      <c r="A144" s="108">
        <v>0.4888888888888889</v>
      </c>
      <c r="B144" s="109">
        <v>142</v>
      </c>
      <c r="C144" s="109">
        <v>45</v>
      </c>
      <c r="D144" s="109">
        <v>25</v>
      </c>
      <c r="E144" s="109">
        <v>2751</v>
      </c>
      <c r="F144" s="109">
        <v>3411</v>
      </c>
      <c r="G144" s="109">
        <v>155</v>
      </c>
      <c r="H144" s="109">
        <v>2062</v>
      </c>
      <c r="I144" s="109">
        <v>0</v>
      </c>
      <c r="J144" s="109">
        <v>10</v>
      </c>
      <c r="K144" s="14">
        <f t="shared" si="2"/>
        <v>0.004861111111111094</v>
      </c>
    </row>
    <row r="145" spans="1:11" ht="15.75">
      <c r="A145" s="108">
        <v>0.49583333333333335</v>
      </c>
      <c r="B145" s="109">
        <v>143</v>
      </c>
      <c r="C145" s="109">
        <v>1503</v>
      </c>
      <c r="D145" s="109">
        <v>180</v>
      </c>
      <c r="E145" s="109">
        <v>358</v>
      </c>
      <c r="F145" s="109">
        <v>3172</v>
      </c>
      <c r="G145" s="109">
        <v>1111</v>
      </c>
      <c r="H145" s="109">
        <v>1987</v>
      </c>
      <c r="I145" s="109">
        <v>4</v>
      </c>
      <c r="J145" s="109">
        <v>5</v>
      </c>
      <c r="K145" s="14">
        <f t="shared" si="2"/>
        <v>0.006944444444444475</v>
      </c>
    </row>
    <row r="146" spans="1:12" ht="15.75">
      <c r="A146" s="108">
        <v>0.5</v>
      </c>
      <c r="B146" s="109">
        <v>144</v>
      </c>
      <c r="C146" s="109">
        <v>1519</v>
      </c>
      <c r="D146" s="109">
        <v>71</v>
      </c>
      <c r="E146" s="109">
        <v>1622</v>
      </c>
      <c r="F146" s="109">
        <v>1817</v>
      </c>
      <c r="G146" s="109">
        <v>118</v>
      </c>
      <c r="H146" s="109">
        <v>3157</v>
      </c>
      <c r="I146" s="109">
        <v>12</v>
      </c>
      <c r="J146" s="109">
        <v>5</v>
      </c>
      <c r="K146" s="14">
        <f t="shared" si="2"/>
        <v>0.004166666666666652</v>
      </c>
      <c r="L146" s="14">
        <f>(SUM(K117:K146))/(146-117)</f>
        <v>0.004573754789272032</v>
      </c>
    </row>
    <row r="147" spans="7:12" ht="15.75">
      <c r="G147" t="s">
        <v>128</v>
      </c>
      <c r="I147">
        <f>SUM(I3:I146)</f>
        <v>1116</v>
      </c>
      <c r="J147">
        <f>SUM(J3:J146)</f>
        <v>1125</v>
      </c>
      <c r="L147" s="14">
        <f>(SUM(K3:K146))/(146-3-4)</f>
        <v>0.004451438848920863</v>
      </c>
    </row>
    <row r="148" spans="7:10" ht="15.75">
      <c r="G148" t="s">
        <v>129</v>
      </c>
      <c r="J148" s="112">
        <f>(I147+J147)/(146-2)/2</f>
        <v>7.78125</v>
      </c>
    </row>
    <row r="149" ht="15.75">
      <c r="A149" s="110"/>
    </row>
    <row r="150" spans="1:11" ht="15.75">
      <c r="A150" s="121" t="s">
        <v>3</v>
      </c>
      <c r="B150" s="121"/>
      <c r="C150" s="121"/>
      <c r="D150" s="121"/>
      <c r="E150" s="121"/>
      <c r="F150" s="121"/>
      <c r="G150" s="121"/>
      <c r="H150" s="121"/>
      <c r="I150" s="121"/>
      <c r="J150" s="121"/>
      <c r="K150" s="121"/>
    </row>
    <row r="151" spans="1:11" ht="31.5">
      <c r="A151" s="107" t="s">
        <v>4</v>
      </c>
      <c r="B151" s="107" t="s">
        <v>5</v>
      </c>
      <c r="C151" s="107" t="s">
        <v>6</v>
      </c>
      <c r="D151" s="107" t="s">
        <v>7</v>
      </c>
      <c r="E151" s="107" t="s">
        <v>8</v>
      </c>
      <c r="F151" s="107" t="s">
        <v>9</v>
      </c>
      <c r="G151" s="107" t="s">
        <v>10</v>
      </c>
      <c r="H151" s="107" t="s">
        <v>11</v>
      </c>
      <c r="I151" s="107" t="s">
        <v>12</v>
      </c>
      <c r="J151" s="107" t="s">
        <v>13</v>
      </c>
      <c r="K151" s="107" t="s">
        <v>14</v>
      </c>
    </row>
    <row r="152" spans="1:11" ht="15.75">
      <c r="A152" s="108">
        <v>0.5416666666666666</v>
      </c>
      <c r="B152" s="111" t="s">
        <v>15</v>
      </c>
      <c r="C152" s="109">
        <v>1</v>
      </c>
      <c r="D152" s="109">
        <v>233</v>
      </c>
      <c r="E152" s="109">
        <v>3357</v>
      </c>
      <c r="F152" s="109">
        <v>254</v>
      </c>
      <c r="G152" s="109">
        <v>1218</v>
      </c>
      <c r="H152" s="109">
        <v>1730</v>
      </c>
      <c r="I152" s="109">
        <v>234</v>
      </c>
      <c r="J152" s="109">
        <v>7</v>
      </c>
      <c r="K152" s="109">
        <v>7</v>
      </c>
    </row>
    <row r="153" spans="1:11" ht="15.75">
      <c r="A153" s="108">
        <v>0.5465277777777778</v>
      </c>
      <c r="B153" s="111" t="s">
        <v>16</v>
      </c>
      <c r="C153" s="109">
        <v>2</v>
      </c>
      <c r="D153" s="109">
        <v>25</v>
      </c>
      <c r="E153" s="109">
        <v>1622</v>
      </c>
      <c r="F153" s="109">
        <v>330</v>
      </c>
      <c r="G153" s="109">
        <v>70</v>
      </c>
      <c r="H153" s="109">
        <v>1519</v>
      </c>
      <c r="I153" s="109">
        <v>1918</v>
      </c>
      <c r="J153" s="109">
        <v>15</v>
      </c>
      <c r="K153" s="109">
        <v>15</v>
      </c>
    </row>
    <row r="154" spans="1:11" ht="15.75">
      <c r="A154" s="108">
        <v>0.5513888888888888</v>
      </c>
      <c r="B154" s="111" t="s">
        <v>17</v>
      </c>
      <c r="C154" s="109">
        <v>3</v>
      </c>
      <c r="D154" s="109">
        <v>201</v>
      </c>
      <c r="E154" s="109">
        <v>148</v>
      </c>
      <c r="F154" s="109">
        <v>33</v>
      </c>
      <c r="G154" s="109">
        <v>359</v>
      </c>
      <c r="H154" s="109">
        <v>3280</v>
      </c>
      <c r="I154" s="109">
        <v>71</v>
      </c>
      <c r="J154" s="109">
        <v>15</v>
      </c>
      <c r="K154" s="109">
        <v>11</v>
      </c>
    </row>
    <row r="155" spans="1:11" ht="15.75">
      <c r="A155" s="108">
        <v>0.55625</v>
      </c>
      <c r="B155" s="111" t="s">
        <v>18</v>
      </c>
      <c r="C155" s="109">
        <v>4</v>
      </c>
      <c r="D155" s="109">
        <v>2854</v>
      </c>
      <c r="E155" s="109">
        <v>968</v>
      </c>
      <c r="F155" s="109">
        <v>1124</v>
      </c>
      <c r="G155" s="109">
        <v>341</v>
      </c>
      <c r="H155" s="109">
        <v>3256</v>
      </c>
      <c r="I155" s="109">
        <v>604</v>
      </c>
      <c r="J155" s="109">
        <v>10</v>
      </c>
      <c r="K155" s="109">
        <v>16</v>
      </c>
    </row>
    <row r="156" spans="1:11" ht="15.75">
      <c r="A156" s="108">
        <v>0.5611111111111111</v>
      </c>
      <c r="B156" s="111" t="s">
        <v>19</v>
      </c>
      <c r="C156" s="109">
        <v>5</v>
      </c>
      <c r="D156" s="109">
        <v>3357</v>
      </c>
      <c r="E156" s="109">
        <v>233</v>
      </c>
      <c r="F156" s="109">
        <v>254</v>
      </c>
      <c r="G156" s="109">
        <v>1730</v>
      </c>
      <c r="H156" s="109">
        <v>234</v>
      </c>
      <c r="I156" s="109">
        <v>1218</v>
      </c>
      <c r="J156" s="109">
        <v>19</v>
      </c>
      <c r="K156" s="109">
        <v>5</v>
      </c>
    </row>
    <row r="157" spans="1:11" ht="15.75">
      <c r="A157" s="108">
        <v>0.5659722222222222</v>
      </c>
      <c r="B157" s="111" t="s">
        <v>20</v>
      </c>
      <c r="C157" s="109">
        <v>6</v>
      </c>
      <c r="D157" s="109">
        <v>25</v>
      </c>
      <c r="E157" s="109">
        <v>330</v>
      </c>
      <c r="F157" s="109">
        <v>1622</v>
      </c>
      <c r="G157" s="109">
        <v>1918</v>
      </c>
      <c r="H157" s="109">
        <v>70</v>
      </c>
      <c r="I157" s="109">
        <v>1519</v>
      </c>
      <c r="J157" s="109">
        <v>17</v>
      </c>
      <c r="K157" s="109">
        <v>15</v>
      </c>
    </row>
    <row r="158" spans="1:11" ht="15.75">
      <c r="A158" s="108">
        <v>0.5708333333333333</v>
      </c>
      <c r="B158" s="111" t="s">
        <v>21</v>
      </c>
      <c r="C158" s="109">
        <v>7</v>
      </c>
      <c r="D158" s="109">
        <v>148</v>
      </c>
      <c r="E158" s="109">
        <v>201</v>
      </c>
      <c r="F158" s="109">
        <v>33</v>
      </c>
      <c r="G158" s="109">
        <v>359</v>
      </c>
      <c r="H158" s="109">
        <v>3280</v>
      </c>
      <c r="I158" s="109">
        <v>71</v>
      </c>
      <c r="J158" s="109">
        <v>18</v>
      </c>
      <c r="K158" s="109">
        <v>7</v>
      </c>
    </row>
    <row r="159" spans="1:11" ht="15.75">
      <c r="A159" s="108">
        <v>0.5756944444444444</v>
      </c>
      <c r="B159" s="111" t="s">
        <v>22</v>
      </c>
      <c r="C159" s="109">
        <v>8</v>
      </c>
      <c r="D159" s="109">
        <v>968</v>
      </c>
      <c r="E159" s="109">
        <v>2062</v>
      </c>
      <c r="F159" s="109">
        <v>1124</v>
      </c>
      <c r="G159" s="109">
        <v>604</v>
      </c>
      <c r="H159" s="109">
        <v>3256</v>
      </c>
      <c r="I159" s="109">
        <v>341</v>
      </c>
      <c r="J159" s="109">
        <v>9</v>
      </c>
      <c r="K159" s="109">
        <v>6</v>
      </c>
    </row>
    <row r="160" spans="1:11" ht="15.75">
      <c r="A160" s="108">
        <v>0.5805555555555556</v>
      </c>
      <c r="B160" s="111" t="s">
        <v>35</v>
      </c>
      <c r="C160" s="109">
        <v>9</v>
      </c>
      <c r="D160" s="109">
        <v>3357</v>
      </c>
      <c r="E160" s="109">
        <v>254</v>
      </c>
      <c r="F160" s="109">
        <v>233</v>
      </c>
      <c r="G160" s="109">
        <v>1730</v>
      </c>
      <c r="H160" s="109">
        <v>234</v>
      </c>
      <c r="I160" s="109">
        <v>1218</v>
      </c>
      <c r="J160" s="109">
        <v>12</v>
      </c>
      <c r="K160" s="109">
        <v>10</v>
      </c>
    </row>
    <row r="161" spans="1:11" ht="15.75">
      <c r="A161" s="108">
        <v>0.5854166666666667</v>
      </c>
      <c r="B161" s="111" t="s">
        <v>31</v>
      </c>
      <c r="C161" s="109">
        <v>10</v>
      </c>
      <c r="D161" s="109">
        <v>330</v>
      </c>
      <c r="E161" s="109">
        <v>1622</v>
      </c>
      <c r="F161" s="109">
        <v>25</v>
      </c>
      <c r="G161" s="109">
        <v>1918</v>
      </c>
      <c r="H161" s="109">
        <v>70</v>
      </c>
      <c r="I161" s="109">
        <v>1519</v>
      </c>
      <c r="J161" s="109">
        <v>12</v>
      </c>
      <c r="K161" s="109">
        <v>7</v>
      </c>
    </row>
    <row r="162" spans="1:11" ht="15.75">
      <c r="A162" s="108">
        <v>0.5951388888888889</v>
      </c>
      <c r="B162" s="111" t="s">
        <v>23</v>
      </c>
      <c r="C162" s="109">
        <v>12</v>
      </c>
      <c r="D162" s="109">
        <v>2062</v>
      </c>
      <c r="E162" s="109">
        <v>1124</v>
      </c>
      <c r="F162" s="109">
        <v>968</v>
      </c>
      <c r="G162" s="109">
        <v>604</v>
      </c>
      <c r="H162" s="109">
        <v>341</v>
      </c>
      <c r="I162" s="109">
        <v>3256</v>
      </c>
      <c r="J162" s="109">
        <v>12</v>
      </c>
      <c r="K162" s="109">
        <v>10</v>
      </c>
    </row>
    <row r="163" spans="1:11" ht="15.75">
      <c r="A163" s="108">
        <v>0.6</v>
      </c>
      <c r="B163" s="111" t="s">
        <v>24</v>
      </c>
      <c r="C163" s="109">
        <v>13</v>
      </c>
      <c r="D163" s="109">
        <v>254</v>
      </c>
      <c r="E163" s="109">
        <v>233</v>
      </c>
      <c r="F163" s="109">
        <v>3357</v>
      </c>
      <c r="G163" s="109">
        <v>1622</v>
      </c>
      <c r="H163" s="109">
        <v>25</v>
      </c>
      <c r="I163" s="109">
        <v>330</v>
      </c>
      <c r="J163" s="109">
        <v>12</v>
      </c>
      <c r="K163" s="109">
        <v>14</v>
      </c>
    </row>
    <row r="164" spans="1:11" ht="15.75">
      <c r="A164" s="108">
        <v>0.6048611111111112</v>
      </c>
      <c r="B164" s="111" t="s">
        <v>25</v>
      </c>
      <c r="C164" s="109">
        <v>14</v>
      </c>
      <c r="D164" s="109">
        <v>148</v>
      </c>
      <c r="E164" s="109">
        <v>201</v>
      </c>
      <c r="F164" s="109">
        <v>33</v>
      </c>
      <c r="G164" s="109">
        <v>1124</v>
      </c>
      <c r="H164" s="109">
        <v>2062</v>
      </c>
      <c r="I164" s="109">
        <v>968</v>
      </c>
      <c r="J164" s="109">
        <v>15</v>
      </c>
      <c r="K164" s="109">
        <v>13</v>
      </c>
    </row>
    <row r="165" spans="1:11" ht="15.75">
      <c r="A165" s="108">
        <v>0.6097222222222222</v>
      </c>
      <c r="B165" s="111" t="s">
        <v>26</v>
      </c>
      <c r="C165" s="109">
        <v>15</v>
      </c>
      <c r="D165" s="109">
        <v>3357</v>
      </c>
      <c r="E165" s="109">
        <v>254</v>
      </c>
      <c r="F165" s="109">
        <v>233</v>
      </c>
      <c r="G165" s="109">
        <v>25</v>
      </c>
      <c r="H165" s="109">
        <v>330</v>
      </c>
      <c r="I165" s="109">
        <v>1622</v>
      </c>
      <c r="J165" s="109">
        <v>21</v>
      </c>
      <c r="K165" s="109">
        <v>17</v>
      </c>
    </row>
    <row r="166" spans="1:11" ht="15.75">
      <c r="A166" s="108">
        <v>0.6145833333333334</v>
      </c>
      <c r="B166" s="111" t="s">
        <v>27</v>
      </c>
      <c r="C166" s="109">
        <v>16</v>
      </c>
      <c r="D166" s="109">
        <v>33</v>
      </c>
      <c r="E166" s="109">
        <v>148</v>
      </c>
      <c r="F166" s="109">
        <v>201</v>
      </c>
      <c r="G166" s="109">
        <v>968</v>
      </c>
      <c r="H166" s="109">
        <v>2062</v>
      </c>
      <c r="I166" s="109">
        <v>1124</v>
      </c>
      <c r="J166" s="109">
        <v>15</v>
      </c>
      <c r="K166" s="109">
        <v>8</v>
      </c>
    </row>
    <row r="167" spans="1:11" ht="15.75">
      <c r="A167" s="108">
        <v>0.6194444444444445</v>
      </c>
      <c r="B167" s="111" t="s">
        <v>32</v>
      </c>
      <c r="C167" s="109">
        <v>17</v>
      </c>
      <c r="D167" s="109">
        <v>3357</v>
      </c>
      <c r="E167" s="109">
        <v>233</v>
      </c>
      <c r="F167" s="109">
        <v>254</v>
      </c>
      <c r="G167" s="109">
        <v>330</v>
      </c>
      <c r="H167" s="109">
        <v>1622</v>
      </c>
      <c r="I167" s="109">
        <v>25</v>
      </c>
      <c r="J167" s="109">
        <v>15</v>
      </c>
      <c r="K167" s="109">
        <v>13</v>
      </c>
    </row>
    <row r="168" spans="1:11" ht="15.75">
      <c r="A168" s="108">
        <v>0.6291666666666667</v>
      </c>
      <c r="B168" s="111" t="s">
        <v>29</v>
      </c>
      <c r="C168" s="109">
        <v>19</v>
      </c>
      <c r="D168" s="109">
        <v>233</v>
      </c>
      <c r="E168" s="109">
        <v>254</v>
      </c>
      <c r="F168" s="109">
        <v>3357</v>
      </c>
      <c r="G168" s="109">
        <v>33</v>
      </c>
      <c r="H168" s="109">
        <v>148</v>
      </c>
      <c r="I168" s="109">
        <v>201</v>
      </c>
      <c r="J168" s="109">
        <v>21</v>
      </c>
      <c r="K168" s="109">
        <v>17</v>
      </c>
    </row>
    <row r="169" spans="1:11" ht="15.75">
      <c r="A169" s="108">
        <v>0.6340277777777777</v>
      </c>
      <c r="B169" s="111" t="s">
        <v>30</v>
      </c>
      <c r="C169" s="109">
        <v>20</v>
      </c>
      <c r="D169" s="109">
        <v>254</v>
      </c>
      <c r="E169" s="109">
        <v>3357</v>
      </c>
      <c r="F169" s="109">
        <v>233</v>
      </c>
      <c r="G169" s="109">
        <v>201</v>
      </c>
      <c r="H169" s="109">
        <v>148</v>
      </c>
      <c r="I169" s="109">
        <v>33</v>
      </c>
      <c r="J169" s="109">
        <v>16</v>
      </c>
      <c r="K169" s="109">
        <v>12</v>
      </c>
    </row>
    <row r="170" spans="8:11" ht="15.75">
      <c r="H170" t="s">
        <v>128</v>
      </c>
      <c r="J170">
        <f>SUM(J152:J169)</f>
        <v>261</v>
      </c>
      <c r="K170" s="32">
        <f>SUM(K152:K169)</f>
        <v>203</v>
      </c>
    </row>
    <row r="171" spans="8:11" ht="15.75">
      <c r="H171" t="s">
        <v>129</v>
      </c>
      <c r="K171" s="112">
        <f>(J170+K170)/(169-151)/2</f>
        <v>12.88888888888889</v>
      </c>
    </row>
  </sheetData>
  <sheetProtection/>
  <mergeCells count="2">
    <mergeCell ref="A1:J1"/>
    <mergeCell ref="A150:K150"/>
  </mergeCells>
  <printOptions/>
  <pageMargins left="0.7" right="0.7" top="0.75" bottom="0.75" header="0.3" footer="0.3"/>
  <pageSetup horizontalDpi="600" verticalDpi="6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169"/>
  <sheetViews>
    <sheetView zoomScalePageLayoutView="0" workbookViewId="0" topLeftCell="A144">
      <selection activeCell="L169" sqref="L169"/>
    </sheetView>
  </sheetViews>
  <sheetFormatPr defaultColWidth="8.875" defaultRowHeight="15.75"/>
  <sheetData>
    <row r="1" spans="1:10" ht="15.75">
      <c r="A1" s="121" t="s">
        <v>36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1" ht="31.5">
      <c r="A2" s="107" t="s">
        <v>4</v>
      </c>
      <c r="B2" s="107" t="s">
        <v>6</v>
      </c>
      <c r="C2" s="107" t="s">
        <v>7</v>
      </c>
      <c r="D2" s="107" t="s">
        <v>8</v>
      </c>
      <c r="E2" s="107" t="s">
        <v>9</v>
      </c>
      <c r="F2" s="107" t="s">
        <v>10</v>
      </c>
      <c r="G2" s="107" t="s">
        <v>11</v>
      </c>
      <c r="H2" s="107" t="s">
        <v>12</v>
      </c>
      <c r="I2" s="107" t="s">
        <v>13</v>
      </c>
      <c r="J2" s="107" t="s">
        <v>14</v>
      </c>
      <c r="K2" s="11" t="s">
        <v>39</v>
      </c>
    </row>
    <row r="3" spans="1:12" ht="15.75">
      <c r="A3" s="108">
        <v>0.5444444444444444</v>
      </c>
      <c r="B3" s="109">
        <v>1</v>
      </c>
      <c r="C3" s="109">
        <v>1075</v>
      </c>
      <c r="D3" s="109">
        <v>1676</v>
      </c>
      <c r="E3" s="109">
        <v>138</v>
      </c>
      <c r="F3" s="109">
        <v>469</v>
      </c>
      <c r="G3" s="109">
        <v>537</v>
      </c>
      <c r="H3" s="109">
        <v>223</v>
      </c>
      <c r="I3" s="109">
        <v>8</v>
      </c>
      <c r="J3" s="109">
        <v>7</v>
      </c>
      <c r="K3">
        <v>0</v>
      </c>
      <c r="L3" t="s">
        <v>41</v>
      </c>
    </row>
    <row r="4" spans="1:11" ht="15.75">
      <c r="A4" s="108">
        <v>0.5493055555555556</v>
      </c>
      <c r="B4" s="109">
        <v>2</v>
      </c>
      <c r="C4" s="109">
        <v>2449</v>
      </c>
      <c r="D4" s="109">
        <v>2410</v>
      </c>
      <c r="E4" s="109">
        <v>1126</v>
      </c>
      <c r="F4" s="109">
        <v>2550</v>
      </c>
      <c r="G4" s="109">
        <v>388</v>
      </c>
      <c r="H4" s="109">
        <v>3145</v>
      </c>
      <c r="I4" s="109">
        <v>5</v>
      </c>
      <c r="J4" s="109">
        <v>3</v>
      </c>
      <c r="K4" s="14">
        <f aca="true" t="shared" si="0" ref="K4:K67">A4-A3</f>
        <v>0.004861111111111205</v>
      </c>
    </row>
    <row r="5" spans="1:11" ht="15.75">
      <c r="A5" s="108">
        <v>0.5555555555555556</v>
      </c>
      <c r="B5" s="109">
        <v>3</v>
      </c>
      <c r="C5" s="109">
        <v>386</v>
      </c>
      <c r="D5" s="109">
        <v>2667</v>
      </c>
      <c r="E5" s="109">
        <v>3207</v>
      </c>
      <c r="F5" s="109">
        <v>88</v>
      </c>
      <c r="G5" s="109">
        <v>2337</v>
      </c>
      <c r="H5" s="109">
        <v>2648</v>
      </c>
      <c r="I5" s="109">
        <v>3</v>
      </c>
      <c r="J5" s="109">
        <v>10</v>
      </c>
      <c r="K5" s="14">
        <f t="shared" si="0"/>
        <v>0.006249999999999978</v>
      </c>
    </row>
    <row r="6" spans="1:11" ht="15.75">
      <c r="A6" s="108">
        <v>0.5590277777777778</v>
      </c>
      <c r="B6" s="109">
        <v>4</v>
      </c>
      <c r="C6" s="109">
        <v>1912</v>
      </c>
      <c r="D6" s="109">
        <v>1421</v>
      </c>
      <c r="E6" s="109">
        <v>830</v>
      </c>
      <c r="F6" s="109">
        <v>597</v>
      </c>
      <c r="G6" s="109">
        <v>2630</v>
      </c>
      <c r="H6" s="109">
        <v>48</v>
      </c>
      <c r="I6" s="109">
        <v>10</v>
      </c>
      <c r="J6" s="109">
        <v>5</v>
      </c>
      <c r="K6" s="14">
        <f t="shared" si="0"/>
        <v>0.00347222222222221</v>
      </c>
    </row>
    <row r="7" spans="1:11" ht="15.75">
      <c r="A7" s="108">
        <v>0.5631944444444444</v>
      </c>
      <c r="B7" s="109">
        <v>5</v>
      </c>
      <c r="C7" s="109">
        <v>2169</v>
      </c>
      <c r="D7" s="109">
        <v>27</v>
      </c>
      <c r="E7" s="109">
        <v>832</v>
      </c>
      <c r="F7" s="109">
        <v>3230</v>
      </c>
      <c r="G7" s="109">
        <v>291</v>
      </c>
      <c r="H7" s="109">
        <v>2992</v>
      </c>
      <c r="I7" s="109">
        <v>12</v>
      </c>
      <c r="J7" s="109">
        <v>7</v>
      </c>
      <c r="K7" s="14">
        <f t="shared" si="0"/>
        <v>0.004166666666666652</v>
      </c>
    </row>
    <row r="8" spans="1:11" ht="15.75">
      <c r="A8" s="108">
        <v>0.5666666666666667</v>
      </c>
      <c r="B8" s="109">
        <v>6</v>
      </c>
      <c r="C8" s="109">
        <v>2775</v>
      </c>
      <c r="D8" s="109">
        <v>1379</v>
      </c>
      <c r="E8" s="109">
        <v>192</v>
      </c>
      <c r="F8" s="109">
        <v>1986</v>
      </c>
      <c r="G8" s="109">
        <v>1649</v>
      </c>
      <c r="H8" s="109">
        <v>191</v>
      </c>
      <c r="I8" s="109">
        <v>7</v>
      </c>
      <c r="J8" s="109">
        <v>8</v>
      </c>
      <c r="K8" s="14">
        <f t="shared" si="0"/>
        <v>0.00347222222222221</v>
      </c>
    </row>
    <row r="9" spans="1:11" ht="15.75">
      <c r="A9" s="108">
        <v>0.5708333333333333</v>
      </c>
      <c r="B9" s="109">
        <v>7</v>
      </c>
      <c r="C9" s="109">
        <v>3405</v>
      </c>
      <c r="D9" s="109">
        <v>931</v>
      </c>
      <c r="E9" s="109">
        <v>3186</v>
      </c>
      <c r="F9" s="109">
        <v>1391</v>
      </c>
      <c r="G9" s="109">
        <v>111</v>
      </c>
      <c r="H9" s="109">
        <v>3339</v>
      </c>
      <c r="I9" s="109">
        <v>6</v>
      </c>
      <c r="J9" s="109">
        <v>4</v>
      </c>
      <c r="K9" s="14">
        <f t="shared" si="0"/>
        <v>0.004166666666666652</v>
      </c>
    </row>
    <row r="10" spans="1:11" ht="15.75">
      <c r="A10" s="108">
        <v>0.5756944444444444</v>
      </c>
      <c r="B10" s="109">
        <v>8</v>
      </c>
      <c r="C10" s="109">
        <v>692</v>
      </c>
      <c r="D10" s="109">
        <v>340</v>
      </c>
      <c r="E10" s="109">
        <v>1334</v>
      </c>
      <c r="F10" s="109">
        <v>2583</v>
      </c>
      <c r="G10" s="109">
        <v>75</v>
      </c>
      <c r="H10" s="109">
        <v>1114</v>
      </c>
      <c r="I10" s="109">
        <v>3</v>
      </c>
      <c r="J10" s="109">
        <v>13</v>
      </c>
      <c r="K10" s="14">
        <f t="shared" si="0"/>
        <v>0.004861111111111094</v>
      </c>
    </row>
    <row r="11" spans="1:11" ht="15.75">
      <c r="A11" s="108">
        <v>0.5805555555555556</v>
      </c>
      <c r="B11" s="109">
        <v>9</v>
      </c>
      <c r="C11" s="109">
        <v>1747</v>
      </c>
      <c r="D11" s="109">
        <v>3234</v>
      </c>
      <c r="E11" s="109">
        <v>2612</v>
      </c>
      <c r="F11" s="109">
        <v>1732</v>
      </c>
      <c r="G11" s="109">
        <v>3271</v>
      </c>
      <c r="H11" s="109">
        <v>1251</v>
      </c>
      <c r="I11" s="109">
        <v>11</v>
      </c>
      <c r="J11" s="109">
        <v>9</v>
      </c>
      <c r="K11" s="14">
        <f t="shared" si="0"/>
        <v>0.004861111111111205</v>
      </c>
    </row>
    <row r="12" spans="1:11" ht="15.75">
      <c r="A12" s="108">
        <v>0.5888888888888889</v>
      </c>
      <c r="B12" s="109">
        <v>10</v>
      </c>
      <c r="C12" s="109">
        <v>2041</v>
      </c>
      <c r="D12" s="109">
        <v>237</v>
      </c>
      <c r="E12" s="109">
        <v>1033</v>
      </c>
      <c r="F12" s="109">
        <v>2865</v>
      </c>
      <c r="G12" s="109">
        <v>296</v>
      </c>
      <c r="H12" s="109">
        <v>3284</v>
      </c>
      <c r="I12" s="109">
        <v>3</v>
      </c>
      <c r="J12" s="109">
        <v>1</v>
      </c>
      <c r="K12" s="14">
        <f t="shared" si="0"/>
        <v>0.008333333333333304</v>
      </c>
    </row>
    <row r="13" spans="1:11" ht="15.75">
      <c r="A13" s="108">
        <v>0.5944444444444444</v>
      </c>
      <c r="B13" s="109">
        <v>11</v>
      </c>
      <c r="C13" s="109">
        <v>171</v>
      </c>
      <c r="D13" s="109">
        <v>231</v>
      </c>
      <c r="E13" s="109">
        <v>2252</v>
      </c>
      <c r="F13" s="109">
        <v>115</v>
      </c>
      <c r="G13" s="109">
        <v>3142</v>
      </c>
      <c r="H13" s="109">
        <v>1538</v>
      </c>
      <c r="I13" s="109">
        <v>4</v>
      </c>
      <c r="J13" s="109">
        <v>3</v>
      </c>
      <c r="K13" s="14">
        <f t="shared" si="0"/>
        <v>0.005555555555555536</v>
      </c>
    </row>
    <row r="14" spans="1:11" ht="15.75">
      <c r="A14" s="108">
        <v>0.5993055555555555</v>
      </c>
      <c r="B14" s="109">
        <v>12</v>
      </c>
      <c r="C14" s="109">
        <v>624</v>
      </c>
      <c r="D14" s="109">
        <v>1350</v>
      </c>
      <c r="E14" s="109">
        <v>440</v>
      </c>
      <c r="F14" s="109">
        <v>1511</v>
      </c>
      <c r="G14" s="109">
        <v>40</v>
      </c>
      <c r="H14" s="109">
        <v>888</v>
      </c>
      <c r="I14" s="109">
        <v>6</v>
      </c>
      <c r="J14" s="109">
        <v>2</v>
      </c>
      <c r="K14" s="14">
        <f t="shared" si="0"/>
        <v>0.004861111111111094</v>
      </c>
    </row>
    <row r="15" spans="1:11" ht="15.75">
      <c r="A15" s="108">
        <v>0.6034722222222222</v>
      </c>
      <c r="B15" s="109">
        <v>13</v>
      </c>
      <c r="C15" s="109">
        <v>3299</v>
      </c>
      <c r="D15" s="109">
        <v>288</v>
      </c>
      <c r="E15" s="109">
        <v>1398</v>
      </c>
      <c r="F15" s="109">
        <v>2345</v>
      </c>
      <c r="G15" s="109">
        <v>126</v>
      </c>
      <c r="H15" s="109">
        <v>1980</v>
      </c>
      <c r="I15" s="109">
        <v>7</v>
      </c>
      <c r="J15" s="109">
        <v>7</v>
      </c>
      <c r="K15" s="14">
        <f t="shared" si="0"/>
        <v>0.004166666666666652</v>
      </c>
    </row>
    <row r="16" spans="1:11" ht="15.75">
      <c r="A16" s="108">
        <v>0.6083333333333333</v>
      </c>
      <c r="B16" s="109">
        <v>14</v>
      </c>
      <c r="C16" s="109">
        <v>816</v>
      </c>
      <c r="D16" s="109">
        <v>141</v>
      </c>
      <c r="E16" s="109">
        <v>1764</v>
      </c>
      <c r="F16" s="109">
        <v>175</v>
      </c>
      <c r="G16" s="109">
        <v>2557</v>
      </c>
      <c r="H16" s="109">
        <v>573</v>
      </c>
      <c r="I16" s="109">
        <v>5</v>
      </c>
      <c r="J16" s="109">
        <v>13</v>
      </c>
      <c r="K16" s="14">
        <f t="shared" si="0"/>
        <v>0.004861111111111094</v>
      </c>
    </row>
    <row r="17" spans="1:11" ht="15.75">
      <c r="A17" s="108">
        <v>0.6118055555555556</v>
      </c>
      <c r="B17" s="109">
        <v>15</v>
      </c>
      <c r="C17" s="109">
        <v>1306</v>
      </c>
      <c r="D17" s="109">
        <v>2169</v>
      </c>
      <c r="E17" s="109">
        <v>469</v>
      </c>
      <c r="F17" s="109">
        <v>368</v>
      </c>
      <c r="G17" s="109">
        <v>2630</v>
      </c>
      <c r="H17" s="109">
        <v>3339</v>
      </c>
      <c r="I17" s="109">
        <v>13</v>
      </c>
      <c r="J17" s="109">
        <v>12</v>
      </c>
      <c r="K17" s="14">
        <f t="shared" si="0"/>
        <v>0.003472222222222321</v>
      </c>
    </row>
    <row r="18" spans="1:11" ht="15.75">
      <c r="A18" s="108">
        <v>0.6180555555555556</v>
      </c>
      <c r="B18" s="109">
        <v>16</v>
      </c>
      <c r="C18" s="109">
        <v>388</v>
      </c>
      <c r="D18" s="109">
        <v>1334</v>
      </c>
      <c r="E18" s="109">
        <v>1391</v>
      </c>
      <c r="F18" s="109">
        <v>1251</v>
      </c>
      <c r="G18" s="109">
        <v>2648</v>
      </c>
      <c r="H18" s="109">
        <v>192</v>
      </c>
      <c r="I18" s="109">
        <v>5</v>
      </c>
      <c r="J18" s="109">
        <v>4</v>
      </c>
      <c r="K18" s="14">
        <f t="shared" si="0"/>
        <v>0.006249999999999978</v>
      </c>
    </row>
    <row r="19" spans="1:11" ht="15.75">
      <c r="A19" s="108">
        <v>0.6222222222222222</v>
      </c>
      <c r="B19" s="109">
        <v>17</v>
      </c>
      <c r="C19" s="109">
        <v>88</v>
      </c>
      <c r="D19" s="109">
        <v>1114</v>
      </c>
      <c r="E19" s="109">
        <v>27</v>
      </c>
      <c r="F19" s="109">
        <v>2865</v>
      </c>
      <c r="G19" s="109">
        <v>1732</v>
      </c>
      <c r="H19" s="109">
        <v>3405</v>
      </c>
      <c r="I19" s="109">
        <v>19</v>
      </c>
      <c r="J19" s="109">
        <v>2</v>
      </c>
      <c r="K19" s="14">
        <f t="shared" si="0"/>
        <v>0.004166666666666652</v>
      </c>
    </row>
    <row r="20" spans="1:11" ht="15.75">
      <c r="A20" s="108">
        <v>0.6256944444444444</v>
      </c>
      <c r="B20" s="109">
        <v>18</v>
      </c>
      <c r="C20" s="109">
        <v>1421</v>
      </c>
      <c r="D20" s="109">
        <v>1986</v>
      </c>
      <c r="E20" s="109">
        <v>115</v>
      </c>
      <c r="F20" s="109">
        <v>237</v>
      </c>
      <c r="G20" s="109">
        <v>832</v>
      </c>
      <c r="H20" s="109">
        <v>2337</v>
      </c>
      <c r="I20" s="109">
        <v>11</v>
      </c>
      <c r="J20" s="109">
        <v>8</v>
      </c>
      <c r="K20" s="14">
        <f t="shared" si="0"/>
        <v>0.00347222222222221</v>
      </c>
    </row>
    <row r="21" spans="1:11" ht="15.75">
      <c r="A21" s="108">
        <v>0.6305555555555555</v>
      </c>
      <c r="B21" s="109">
        <v>19</v>
      </c>
      <c r="C21" s="109">
        <v>223</v>
      </c>
      <c r="D21" s="109">
        <v>2583</v>
      </c>
      <c r="E21" s="109">
        <v>3234</v>
      </c>
      <c r="F21" s="109">
        <v>40</v>
      </c>
      <c r="G21" s="109">
        <v>3142</v>
      </c>
      <c r="H21" s="109">
        <v>291</v>
      </c>
      <c r="I21" s="109">
        <v>9</v>
      </c>
      <c r="J21" s="109">
        <v>5</v>
      </c>
      <c r="K21" s="14">
        <f t="shared" si="0"/>
        <v>0.004861111111111094</v>
      </c>
    </row>
    <row r="22" spans="1:11" ht="15.75">
      <c r="A22" s="108">
        <v>0.6347222222222222</v>
      </c>
      <c r="B22" s="109">
        <v>20</v>
      </c>
      <c r="C22" s="109">
        <v>2449</v>
      </c>
      <c r="D22" s="109">
        <v>1379</v>
      </c>
      <c r="E22" s="109">
        <v>1912</v>
      </c>
      <c r="F22" s="109">
        <v>3186</v>
      </c>
      <c r="G22" s="109">
        <v>1350</v>
      </c>
      <c r="H22" s="109">
        <v>288</v>
      </c>
      <c r="I22" s="109">
        <v>6</v>
      </c>
      <c r="J22" s="109">
        <v>3</v>
      </c>
      <c r="K22" s="14">
        <f t="shared" si="0"/>
        <v>0.004166666666666652</v>
      </c>
    </row>
    <row r="23" spans="1:11" ht="15.75">
      <c r="A23" s="108">
        <v>0.638888888888889</v>
      </c>
      <c r="B23" s="109">
        <v>21</v>
      </c>
      <c r="C23" s="109">
        <v>888</v>
      </c>
      <c r="D23" s="109">
        <v>2410</v>
      </c>
      <c r="E23" s="109">
        <v>3230</v>
      </c>
      <c r="F23" s="109">
        <v>816</v>
      </c>
      <c r="G23" s="109">
        <v>171</v>
      </c>
      <c r="H23" s="109">
        <v>2667</v>
      </c>
      <c r="I23" s="109">
        <v>7</v>
      </c>
      <c r="J23" s="109">
        <v>5</v>
      </c>
      <c r="K23" s="14">
        <f t="shared" si="0"/>
        <v>0.004166666666666763</v>
      </c>
    </row>
    <row r="24" spans="1:11" ht="15.75">
      <c r="A24" s="108">
        <v>0.6430555555555556</v>
      </c>
      <c r="B24" s="109">
        <v>22</v>
      </c>
      <c r="C24" s="109">
        <v>2550</v>
      </c>
      <c r="D24" s="109">
        <v>3299</v>
      </c>
      <c r="E24" s="109">
        <v>931</v>
      </c>
      <c r="F24" s="109">
        <v>573</v>
      </c>
      <c r="G24" s="109">
        <v>2252</v>
      </c>
      <c r="H24" s="109">
        <v>368</v>
      </c>
      <c r="I24" s="109">
        <v>5</v>
      </c>
      <c r="J24" s="109">
        <v>17</v>
      </c>
      <c r="K24" s="14">
        <f t="shared" si="0"/>
        <v>0.004166666666666652</v>
      </c>
    </row>
    <row r="25" spans="1:11" ht="15.75">
      <c r="A25" s="108">
        <v>0.6506944444444445</v>
      </c>
      <c r="B25" s="109">
        <v>23</v>
      </c>
      <c r="C25" s="109">
        <v>624</v>
      </c>
      <c r="D25" s="109">
        <v>231</v>
      </c>
      <c r="E25" s="109">
        <v>296</v>
      </c>
      <c r="F25" s="109">
        <v>138</v>
      </c>
      <c r="G25" s="109">
        <v>126</v>
      </c>
      <c r="H25" s="109">
        <v>75</v>
      </c>
      <c r="I25" s="109">
        <v>8</v>
      </c>
      <c r="J25" s="109">
        <v>3</v>
      </c>
      <c r="K25" s="14">
        <f t="shared" si="0"/>
        <v>0.007638888888888862</v>
      </c>
    </row>
    <row r="26" spans="1:11" ht="15.75">
      <c r="A26" s="108">
        <v>0.6555555555555556</v>
      </c>
      <c r="B26" s="109">
        <v>24</v>
      </c>
      <c r="C26" s="109">
        <v>1126</v>
      </c>
      <c r="D26" s="109">
        <v>597</v>
      </c>
      <c r="E26" s="109">
        <v>2992</v>
      </c>
      <c r="F26" s="109">
        <v>1764</v>
      </c>
      <c r="G26" s="109">
        <v>1980</v>
      </c>
      <c r="H26" s="109">
        <v>2612</v>
      </c>
      <c r="I26" s="109">
        <v>7</v>
      </c>
      <c r="J26" s="109">
        <v>3</v>
      </c>
      <c r="K26" s="14">
        <f t="shared" si="0"/>
        <v>0.004861111111111094</v>
      </c>
    </row>
    <row r="27" spans="1:11" ht="15.75">
      <c r="A27" s="108">
        <v>0.6590277777777778</v>
      </c>
      <c r="B27" s="109">
        <v>25</v>
      </c>
      <c r="C27" s="109">
        <v>2041</v>
      </c>
      <c r="D27" s="109">
        <v>1398</v>
      </c>
      <c r="E27" s="109">
        <v>1538</v>
      </c>
      <c r="F27" s="109">
        <v>1649</v>
      </c>
      <c r="G27" s="109">
        <v>1747</v>
      </c>
      <c r="H27" s="109">
        <v>141</v>
      </c>
      <c r="I27" s="109">
        <v>8</v>
      </c>
      <c r="J27" s="109">
        <v>7</v>
      </c>
      <c r="K27" s="14">
        <f t="shared" si="0"/>
        <v>0.00347222222222221</v>
      </c>
    </row>
    <row r="28" spans="1:11" ht="15.75">
      <c r="A28" s="108">
        <v>0.6631944444444444</v>
      </c>
      <c r="B28" s="109">
        <v>26</v>
      </c>
      <c r="C28" s="109">
        <v>1511</v>
      </c>
      <c r="D28" s="109">
        <v>175</v>
      </c>
      <c r="E28" s="109">
        <v>2775</v>
      </c>
      <c r="F28" s="109">
        <v>1306</v>
      </c>
      <c r="G28" s="109">
        <v>3284</v>
      </c>
      <c r="H28" s="109">
        <v>1676</v>
      </c>
      <c r="I28" s="109">
        <v>17</v>
      </c>
      <c r="J28" s="109">
        <v>11</v>
      </c>
      <c r="K28" s="14">
        <f t="shared" si="0"/>
        <v>0.004166666666666652</v>
      </c>
    </row>
    <row r="29" spans="1:11" ht="15.75">
      <c r="A29" s="108">
        <v>0.6673611111111111</v>
      </c>
      <c r="B29" s="109">
        <v>27</v>
      </c>
      <c r="C29" s="109">
        <v>111</v>
      </c>
      <c r="D29" s="109">
        <v>537</v>
      </c>
      <c r="E29" s="109">
        <v>3145</v>
      </c>
      <c r="F29" s="109">
        <v>3271</v>
      </c>
      <c r="G29" s="109">
        <v>191</v>
      </c>
      <c r="H29" s="109">
        <v>830</v>
      </c>
      <c r="I29" s="109">
        <v>9</v>
      </c>
      <c r="J29" s="109">
        <v>5</v>
      </c>
      <c r="K29" s="14">
        <f t="shared" si="0"/>
        <v>0.004166666666666652</v>
      </c>
    </row>
    <row r="30" spans="1:11" ht="15.75">
      <c r="A30" s="108">
        <v>0.6708333333333334</v>
      </c>
      <c r="B30" s="109">
        <v>28</v>
      </c>
      <c r="C30" s="109">
        <v>1033</v>
      </c>
      <c r="D30" s="109">
        <v>2557</v>
      </c>
      <c r="E30" s="109">
        <v>386</v>
      </c>
      <c r="F30" s="109">
        <v>440</v>
      </c>
      <c r="G30" s="109">
        <v>340</v>
      </c>
      <c r="H30" s="109">
        <v>2345</v>
      </c>
      <c r="I30" s="109">
        <v>6</v>
      </c>
      <c r="J30" s="109">
        <v>4</v>
      </c>
      <c r="K30" s="14">
        <f t="shared" si="0"/>
        <v>0.003472222222222321</v>
      </c>
    </row>
    <row r="31" spans="1:11" ht="15.75">
      <c r="A31" s="108">
        <v>0.675</v>
      </c>
      <c r="B31" s="109">
        <v>29</v>
      </c>
      <c r="C31" s="109">
        <v>48</v>
      </c>
      <c r="D31" s="109">
        <v>692</v>
      </c>
      <c r="E31" s="109">
        <v>368</v>
      </c>
      <c r="F31" s="109">
        <v>1075</v>
      </c>
      <c r="G31" s="109">
        <v>3207</v>
      </c>
      <c r="H31" s="109">
        <v>3230</v>
      </c>
      <c r="I31" s="109">
        <v>7</v>
      </c>
      <c r="J31" s="109">
        <v>4</v>
      </c>
      <c r="K31" s="14">
        <f t="shared" si="0"/>
        <v>0.004166666666666652</v>
      </c>
    </row>
    <row r="32" spans="1:11" ht="15.75">
      <c r="A32" s="108">
        <v>0.6791666666666667</v>
      </c>
      <c r="B32" s="109">
        <v>30</v>
      </c>
      <c r="C32" s="109">
        <v>573</v>
      </c>
      <c r="D32" s="109">
        <v>1114</v>
      </c>
      <c r="E32" s="109">
        <v>3405</v>
      </c>
      <c r="F32" s="109">
        <v>1421</v>
      </c>
      <c r="G32" s="109">
        <v>223</v>
      </c>
      <c r="H32" s="109">
        <v>1350</v>
      </c>
      <c r="I32" s="109">
        <v>13</v>
      </c>
      <c r="J32" s="109">
        <v>6</v>
      </c>
      <c r="K32" s="14">
        <f t="shared" si="0"/>
        <v>0.004166666666666652</v>
      </c>
    </row>
    <row r="33" spans="1:11" ht="15.75">
      <c r="A33" s="108">
        <v>0.6833333333333332</v>
      </c>
      <c r="B33" s="109">
        <v>31</v>
      </c>
      <c r="C33" s="109">
        <v>1251</v>
      </c>
      <c r="D33" s="109">
        <v>2667</v>
      </c>
      <c r="E33" s="109">
        <v>3186</v>
      </c>
      <c r="F33" s="109">
        <v>192</v>
      </c>
      <c r="G33" s="109">
        <v>624</v>
      </c>
      <c r="H33" s="109">
        <v>3142</v>
      </c>
      <c r="I33" s="109">
        <v>4</v>
      </c>
      <c r="J33" s="109">
        <v>4</v>
      </c>
      <c r="K33" s="14">
        <f t="shared" si="0"/>
        <v>0.004166666666666541</v>
      </c>
    </row>
    <row r="34" spans="1:11" ht="15.75">
      <c r="A34" s="108">
        <v>0.6875</v>
      </c>
      <c r="B34" s="109">
        <v>32</v>
      </c>
      <c r="C34" s="109">
        <v>1986</v>
      </c>
      <c r="D34" s="109">
        <v>2992</v>
      </c>
      <c r="E34" s="109">
        <v>126</v>
      </c>
      <c r="F34" s="109">
        <v>888</v>
      </c>
      <c r="G34" s="109">
        <v>3234</v>
      </c>
      <c r="H34" s="109">
        <v>2449</v>
      </c>
      <c r="I34" s="109">
        <v>12</v>
      </c>
      <c r="J34" s="109">
        <v>6</v>
      </c>
      <c r="K34" s="14">
        <f t="shared" si="0"/>
        <v>0.004166666666666763</v>
      </c>
    </row>
    <row r="35" spans="1:11" ht="15.75">
      <c r="A35" s="108">
        <v>0.6909722222222222</v>
      </c>
      <c r="B35" s="109">
        <v>33</v>
      </c>
      <c r="C35" s="109">
        <v>2583</v>
      </c>
      <c r="D35" s="109">
        <v>2648</v>
      </c>
      <c r="E35" s="109">
        <v>2630</v>
      </c>
      <c r="F35" s="109">
        <v>1649</v>
      </c>
      <c r="G35" s="109">
        <v>288</v>
      </c>
      <c r="H35" s="109">
        <v>832</v>
      </c>
      <c r="I35" s="109">
        <v>7</v>
      </c>
      <c r="J35" s="109">
        <v>10</v>
      </c>
      <c r="K35" s="14">
        <f t="shared" si="0"/>
        <v>0.00347222222222221</v>
      </c>
    </row>
    <row r="36" spans="1:11" ht="15.75">
      <c r="A36" s="108">
        <v>0.69375</v>
      </c>
      <c r="B36" s="109">
        <v>34</v>
      </c>
      <c r="C36" s="109">
        <v>1306</v>
      </c>
      <c r="D36" s="109">
        <v>388</v>
      </c>
      <c r="E36" s="109">
        <v>1379</v>
      </c>
      <c r="F36" s="109">
        <v>171</v>
      </c>
      <c r="G36" s="109">
        <v>931</v>
      </c>
      <c r="H36" s="109">
        <v>1398</v>
      </c>
      <c r="I36" s="109">
        <v>6</v>
      </c>
      <c r="J36" s="109">
        <v>5</v>
      </c>
      <c r="K36" s="14">
        <f t="shared" si="0"/>
        <v>0.002777777777777768</v>
      </c>
    </row>
    <row r="37" spans="1:11" ht="15.75">
      <c r="A37" s="108">
        <v>0.6979166666666666</v>
      </c>
      <c r="B37" s="109">
        <v>35</v>
      </c>
      <c r="C37" s="109">
        <v>1391</v>
      </c>
      <c r="D37" s="109">
        <v>138</v>
      </c>
      <c r="E37" s="109">
        <v>3284</v>
      </c>
      <c r="F37" s="109">
        <v>88</v>
      </c>
      <c r="G37" s="109">
        <v>1747</v>
      </c>
      <c r="H37" s="109">
        <v>816</v>
      </c>
      <c r="I37" s="109">
        <v>6</v>
      </c>
      <c r="J37" s="109">
        <v>9</v>
      </c>
      <c r="K37" s="14">
        <f t="shared" si="0"/>
        <v>0.004166666666666652</v>
      </c>
    </row>
    <row r="38" spans="1:11" ht="15.75">
      <c r="A38" s="108">
        <v>0.7013888888888888</v>
      </c>
      <c r="B38" s="109">
        <v>36</v>
      </c>
      <c r="C38" s="109">
        <v>231</v>
      </c>
      <c r="D38" s="109">
        <v>2169</v>
      </c>
      <c r="E38" s="109">
        <v>3145</v>
      </c>
      <c r="F38" s="109">
        <v>1980</v>
      </c>
      <c r="G38" s="109">
        <v>141</v>
      </c>
      <c r="H38" s="109">
        <v>597</v>
      </c>
      <c r="I38" s="109">
        <v>7</v>
      </c>
      <c r="J38" s="109">
        <v>4</v>
      </c>
      <c r="K38" s="14">
        <f t="shared" si="0"/>
        <v>0.00347222222222221</v>
      </c>
    </row>
    <row r="39" spans="1:11" ht="15.75">
      <c r="A39" s="108">
        <v>0.7055555555555556</v>
      </c>
      <c r="B39" s="109">
        <v>37</v>
      </c>
      <c r="C39" s="109">
        <v>3339</v>
      </c>
      <c r="D39" s="109">
        <v>340</v>
      </c>
      <c r="E39" s="109">
        <v>40</v>
      </c>
      <c r="F39" s="109">
        <v>2775</v>
      </c>
      <c r="G39" s="109">
        <v>2041</v>
      </c>
      <c r="H39" s="109">
        <v>537</v>
      </c>
      <c r="I39" s="109">
        <v>5</v>
      </c>
      <c r="J39" s="109">
        <v>11</v>
      </c>
      <c r="K39" s="14">
        <f t="shared" si="0"/>
        <v>0.004166666666666763</v>
      </c>
    </row>
    <row r="40" spans="1:11" ht="15.75">
      <c r="A40" s="108">
        <v>0.7097222222222223</v>
      </c>
      <c r="B40" s="109">
        <v>38</v>
      </c>
      <c r="C40" s="109">
        <v>291</v>
      </c>
      <c r="D40" s="109">
        <v>191</v>
      </c>
      <c r="E40" s="109">
        <v>296</v>
      </c>
      <c r="F40" s="109">
        <v>1075</v>
      </c>
      <c r="G40" s="109">
        <v>386</v>
      </c>
      <c r="H40" s="109">
        <v>115</v>
      </c>
      <c r="I40" s="109">
        <v>1</v>
      </c>
      <c r="J40" s="109">
        <v>11</v>
      </c>
      <c r="K40" s="14">
        <f t="shared" si="0"/>
        <v>0.004166666666666652</v>
      </c>
    </row>
    <row r="41" spans="1:11" ht="15.75">
      <c r="A41" s="108">
        <v>0.7152777777777778</v>
      </c>
      <c r="B41" s="109">
        <v>39</v>
      </c>
      <c r="C41" s="109">
        <v>2557</v>
      </c>
      <c r="D41" s="109">
        <v>830</v>
      </c>
      <c r="E41" s="109">
        <v>3207</v>
      </c>
      <c r="F41" s="109">
        <v>1511</v>
      </c>
      <c r="G41" s="109">
        <v>75</v>
      </c>
      <c r="H41" s="109">
        <v>469</v>
      </c>
      <c r="I41" s="109">
        <v>9</v>
      </c>
      <c r="J41" s="109">
        <v>6</v>
      </c>
      <c r="K41" s="14">
        <f t="shared" si="0"/>
        <v>0.005555555555555536</v>
      </c>
    </row>
    <row r="42" spans="1:11" ht="15.75">
      <c r="A42" s="108">
        <v>0.720138888888889</v>
      </c>
      <c r="B42" s="109">
        <v>40</v>
      </c>
      <c r="C42" s="109">
        <v>1538</v>
      </c>
      <c r="D42" s="109">
        <v>2612</v>
      </c>
      <c r="E42" s="109">
        <v>2345</v>
      </c>
      <c r="F42" s="109">
        <v>2550</v>
      </c>
      <c r="G42" s="109">
        <v>27</v>
      </c>
      <c r="H42" s="109">
        <v>692</v>
      </c>
      <c r="I42" s="109">
        <v>12</v>
      </c>
      <c r="J42" s="109">
        <v>7</v>
      </c>
      <c r="K42" s="14">
        <f t="shared" si="0"/>
        <v>0.004861111111111205</v>
      </c>
    </row>
    <row r="43" spans="1:11" ht="15.75">
      <c r="A43" s="108">
        <v>0.7236111111111111</v>
      </c>
      <c r="B43" s="109">
        <v>41</v>
      </c>
      <c r="C43" s="109">
        <v>111</v>
      </c>
      <c r="D43" s="109">
        <v>2337</v>
      </c>
      <c r="E43" s="109">
        <v>1033</v>
      </c>
      <c r="F43" s="109">
        <v>2252</v>
      </c>
      <c r="G43" s="109">
        <v>48</v>
      </c>
      <c r="H43" s="109">
        <v>175</v>
      </c>
      <c r="I43" s="109">
        <v>3</v>
      </c>
      <c r="J43" s="109">
        <v>5</v>
      </c>
      <c r="K43" s="14">
        <f t="shared" si="0"/>
        <v>0.003472222222222099</v>
      </c>
    </row>
    <row r="44" spans="1:11" ht="15.75">
      <c r="A44" s="108">
        <v>0.7291666666666666</v>
      </c>
      <c r="B44" s="109">
        <v>42</v>
      </c>
      <c r="C44" s="109">
        <v>1126</v>
      </c>
      <c r="D44" s="109">
        <v>1732</v>
      </c>
      <c r="E44" s="109">
        <v>3299</v>
      </c>
      <c r="F44" s="109">
        <v>237</v>
      </c>
      <c r="G44" s="109">
        <v>1676</v>
      </c>
      <c r="H44" s="109">
        <v>440</v>
      </c>
      <c r="I44" s="109">
        <v>7</v>
      </c>
      <c r="J44" s="109">
        <v>8</v>
      </c>
      <c r="K44" s="14">
        <f t="shared" si="0"/>
        <v>0.005555555555555536</v>
      </c>
    </row>
    <row r="45" spans="1:12" ht="15.75">
      <c r="A45" s="108">
        <v>0.7333333333333334</v>
      </c>
      <c r="B45" s="109">
        <v>43</v>
      </c>
      <c r="C45" s="109">
        <v>2865</v>
      </c>
      <c r="D45" s="109">
        <v>1334</v>
      </c>
      <c r="E45" s="109">
        <v>1912</v>
      </c>
      <c r="F45" s="109">
        <v>3271</v>
      </c>
      <c r="G45" s="109">
        <v>2410</v>
      </c>
      <c r="H45" s="109">
        <v>1764</v>
      </c>
      <c r="I45" s="109">
        <v>4</v>
      </c>
      <c r="J45" s="109">
        <v>8</v>
      </c>
      <c r="K45" s="14">
        <f t="shared" si="0"/>
        <v>0.004166666666666763</v>
      </c>
      <c r="L45" s="14">
        <f>(SUM(K3:K45))/(45-3)</f>
        <v>0.0044973544973545</v>
      </c>
    </row>
    <row r="46" spans="1:12" ht="15.75">
      <c r="A46" s="108">
        <v>0.3979166666666667</v>
      </c>
      <c r="B46" s="109">
        <v>44</v>
      </c>
      <c r="C46" s="109">
        <v>171</v>
      </c>
      <c r="D46" s="109">
        <v>1986</v>
      </c>
      <c r="E46" s="109">
        <v>1114</v>
      </c>
      <c r="F46" s="109">
        <v>1747</v>
      </c>
      <c r="G46" s="109">
        <v>3339</v>
      </c>
      <c r="H46" s="109">
        <v>1980</v>
      </c>
      <c r="I46" s="109">
        <v>15</v>
      </c>
      <c r="J46" s="109">
        <v>5</v>
      </c>
      <c r="K46" s="14">
        <v>0</v>
      </c>
      <c r="L46" t="s">
        <v>40</v>
      </c>
    </row>
    <row r="47" spans="1:11" ht="15.75">
      <c r="A47" s="108">
        <v>0.40138888888888885</v>
      </c>
      <c r="B47" s="109">
        <v>45</v>
      </c>
      <c r="C47" s="109">
        <v>288</v>
      </c>
      <c r="D47" s="109">
        <v>597</v>
      </c>
      <c r="E47" s="109">
        <v>115</v>
      </c>
      <c r="F47" s="109">
        <v>88</v>
      </c>
      <c r="G47" s="109">
        <v>1251</v>
      </c>
      <c r="H47" s="109">
        <v>2041</v>
      </c>
      <c r="I47" s="109">
        <v>5</v>
      </c>
      <c r="J47" s="109">
        <v>12</v>
      </c>
      <c r="K47" s="14">
        <f t="shared" si="0"/>
        <v>0.0034722222222221544</v>
      </c>
    </row>
    <row r="48" spans="1:11" ht="15.75">
      <c r="A48" s="108">
        <v>0.4048611111111111</v>
      </c>
      <c r="B48" s="109">
        <v>46</v>
      </c>
      <c r="C48" s="109">
        <v>3207</v>
      </c>
      <c r="D48" s="109">
        <v>126</v>
      </c>
      <c r="E48" s="109">
        <v>931</v>
      </c>
      <c r="F48" s="109">
        <v>832</v>
      </c>
      <c r="G48" s="109">
        <v>1350</v>
      </c>
      <c r="H48" s="109">
        <v>3145</v>
      </c>
      <c r="I48" s="109">
        <v>8</v>
      </c>
      <c r="J48" s="109">
        <v>1</v>
      </c>
      <c r="K48" s="14">
        <f t="shared" si="0"/>
        <v>0.0034722222222222654</v>
      </c>
    </row>
    <row r="49" spans="1:11" ht="15.75">
      <c r="A49" s="108">
        <v>0.41111111111111115</v>
      </c>
      <c r="B49" s="109">
        <v>47</v>
      </c>
      <c r="C49" s="109">
        <v>1306</v>
      </c>
      <c r="D49" s="109">
        <v>1649</v>
      </c>
      <c r="E49" s="109">
        <v>624</v>
      </c>
      <c r="F49" s="109">
        <v>3234</v>
      </c>
      <c r="G49" s="109">
        <v>27</v>
      </c>
      <c r="H49" s="109">
        <v>573</v>
      </c>
      <c r="I49" s="109">
        <v>4</v>
      </c>
      <c r="J49" s="109">
        <v>13</v>
      </c>
      <c r="K49" s="14">
        <f t="shared" si="0"/>
        <v>0.006250000000000033</v>
      </c>
    </row>
    <row r="50" spans="1:11" ht="15.75">
      <c r="A50" s="108">
        <v>0.4152777777777778</v>
      </c>
      <c r="B50" s="109">
        <v>48</v>
      </c>
      <c r="C50" s="109">
        <v>138</v>
      </c>
      <c r="D50" s="109">
        <v>1511</v>
      </c>
      <c r="E50" s="109">
        <v>291</v>
      </c>
      <c r="F50" s="109">
        <v>1421</v>
      </c>
      <c r="G50" s="109">
        <v>2449</v>
      </c>
      <c r="H50" s="109">
        <v>111</v>
      </c>
      <c r="I50" s="109">
        <v>12</v>
      </c>
      <c r="J50" s="109">
        <v>15</v>
      </c>
      <c r="K50" s="14">
        <f t="shared" si="0"/>
        <v>0.004166666666666652</v>
      </c>
    </row>
    <row r="51" spans="1:11" ht="15.75">
      <c r="A51" s="108">
        <v>0.41875</v>
      </c>
      <c r="B51" s="109">
        <v>49</v>
      </c>
      <c r="C51" s="109">
        <v>1075</v>
      </c>
      <c r="D51" s="109">
        <v>816</v>
      </c>
      <c r="E51" s="109">
        <v>1398</v>
      </c>
      <c r="F51" s="109">
        <v>2775</v>
      </c>
      <c r="G51" s="109">
        <v>440</v>
      </c>
      <c r="H51" s="109">
        <v>830</v>
      </c>
      <c r="I51" s="109">
        <v>6</v>
      </c>
      <c r="J51" s="109">
        <v>11</v>
      </c>
      <c r="K51" s="14">
        <f t="shared" si="0"/>
        <v>0.00347222222222221</v>
      </c>
    </row>
    <row r="52" spans="1:11" ht="15.75">
      <c r="A52" s="108">
        <v>0.42291666666666666</v>
      </c>
      <c r="B52" s="109">
        <v>50</v>
      </c>
      <c r="C52" s="109">
        <v>1764</v>
      </c>
      <c r="D52" s="109">
        <v>192</v>
      </c>
      <c r="E52" s="109">
        <v>1676</v>
      </c>
      <c r="F52" s="109">
        <v>692</v>
      </c>
      <c r="G52" s="109">
        <v>888</v>
      </c>
      <c r="H52" s="109">
        <v>2337</v>
      </c>
      <c r="I52" s="109">
        <v>7</v>
      </c>
      <c r="J52" s="109">
        <v>3</v>
      </c>
      <c r="K52" s="14">
        <f t="shared" si="0"/>
        <v>0.004166666666666652</v>
      </c>
    </row>
    <row r="53" spans="1:11" ht="15.75">
      <c r="A53" s="108">
        <v>0.4270833333333333</v>
      </c>
      <c r="B53" s="109">
        <v>51</v>
      </c>
      <c r="C53" s="109">
        <v>3230</v>
      </c>
      <c r="D53" s="109">
        <v>2252</v>
      </c>
      <c r="E53" s="109">
        <v>2612</v>
      </c>
      <c r="F53" s="109">
        <v>40</v>
      </c>
      <c r="G53" s="109">
        <v>388</v>
      </c>
      <c r="H53" s="109">
        <v>75</v>
      </c>
      <c r="I53" s="109">
        <v>10</v>
      </c>
      <c r="J53" s="109">
        <v>7</v>
      </c>
      <c r="K53" s="14">
        <f t="shared" si="0"/>
        <v>0.004166666666666652</v>
      </c>
    </row>
    <row r="54" spans="1:11" ht="15.75">
      <c r="A54" s="108">
        <v>0.4305555555555556</v>
      </c>
      <c r="B54" s="109">
        <v>52</v>
      </c>
      <c r="C54" s="109">
        <v>469</v>
      </c>
      <c r="D54" s="109">
        <v>2345</v>
      </c>
      <c r="E54" s="109">
        <v>2648</v>
      </c>
      <c r="F54" s="109">
        <v>1912</v>
      </c>
      <c r="G54" s="109">
        <v>191</v>
      </c>
      <c r="H54" s="109">
        <v>1732</v>
      </c>
      <c r="I54" s="109">
        <v>5</v>
      </c>
      <c r="J54" s="109">
        <v>6</v>
      </c>
      <c r="K54" s="14">
        <f t="shared" si="0"/>
        <v>0.0034722222222222654</v>
      </c>
    </row>
    <row r="55" spans="1:11" ht="15.75">
      <c r="A55" s="108">
        <v>0.43472222222222223</v>
      </c>
      <c r="B55" s="109">
        <v>53</v>
      </c>
      <c r="C55" s="109">
        <v>175</v>
      </c>
      <c r="D55" s="109">
        <v>2169</v>
      </c>
      <c r="E55" s="109">
        <v>3142</v>
      </c>
      <c r="F55" s="109">
        <v>1126</v>
      </c>
      <c r="G55" s="109">
        <v>537</v>
      </c>
      <c r="H55" s="109">
        <v>1334</v>
      </c>
      <c r="I55" s="109">
        <v>9</v>
      </c>
      <c r="J55" s="109">
        <v>6</v>
      </c>
      <c r="K55" s="14">
        <f t="shared" si="0"/>
        <v>0.004166666666666652</v>
      </c>
    </row>
    <row r="56" spans="1:11" ht="15.75">
      <c r="A56" s="108">
        <v>0.4381944444444445</v>
      </c>
      <c r="B56" s="109">
        <v>54</v>
      </c>
      <c r="C56" s="109">
        <v>1379</v>
      </c>
      <c r="D56" s="109">
        <v>2630</v>
      </c>
      <c r="E56" s="109">
        <v>3284</v>
      </c>
      <c r="F56" s="109">
        <v>1538</v>
      </c>
      <c r="G56" s="109">
        <v>386</v>
      </c>
      <c r="H56" s="109">
        <v>3405</v>
      </c>
      <c r="I56" s="109">
        <v>5</v>
      </c>
      <c r="J56" s="109">
        <v>11</v>
      </c>
      <c r="K56" s="14">
        <f t="shared" si="0"/>
        <v>0.0034722222222222654</v>
      </c>
    </row>
    <row r="57" spans="1:11" ht="15.75">
      <c r="A57" s="108">
        <v>0.44236111111111115</v>
      </c>
      <c r="B57" s="109">
        <v>55</v>
      </c>
      <c r="C57" s="109">
        <v>223</v>
      </c>
      <c r="D57" s="109">
        <v>2667</v>
      </c>
      <c r="E57" s="109">
        <v>2992</v>
      </c>
      <c r="F57" s="109">
        <v>231</v>
      </c>
      <c r="G57" s="109">
        <v>1033</v>
      </c>
      <c r="H57" s="109">
        <v>2550</v>
      </c>
      <c r="I57" s="109">
        <v>6</v>
      </c>
      <c r="J57" s="109">
        <v>5</v>
      </c>
      <c r="K57" s="14">
        <f t="shared" si="0"/>
        <v>0.004166666666666652</v>
      </c>
    </row>
    <row r="58" spans="1:11" ht="15.75">
      <c r="A58" s="108">
        <v>0.4465277777777778</v>
      </c>
      <c r="B58" s="109">
        <v>56</v>
      </c>
      <c r="C58" s="109">
        <v>3271</v>
      </c>
      <c r="D58" s="109">
        <v>3186</v>
      </c>
      <c r="E58" s="109">
        <v>141</v>
      </c>
      <c r="F58" s="109">
        <v>368</v>
      </c>
      <c r="G58" s="109">
        <v>2583</v>
      </c>
      <c r="H58" s="109">
        <v>296</v>
      </c>
      <c r="I58" s="109">
        <v>3</v>
      </c>
      <c r="J58" s="109">
        <v>5</v>
      </c>
      <c r="K58" s="14">
        <f t="shared" si="0"/>
        <v>0.004166666666666652</v>
      </c>
    </row>
    <row r="59" spans="1:11" ht="15.75">
      <c r="A59" s="108">
        <v>0.45</v>
      </c>
      <c r="B59" s="109">
        <v>57</v>
      </c>
      <c r="C59" s="109">
        <v>3299</v>
      </c>
      <c r="D59" s="109">
        <v>237</v>
      </c>
      <c r="E59" s="109">
        <v>48</v>
      </c>
      <c r="F59" s="109">
        <v>2410</v>
      </c>
      <c r="G59" s="109">
        <v>340</v>
      </c>
      <c r="H59" s="109">
        <v>1391</v>
      </c>
      <c r="I59" s="109">
        <v>2</v>
      </c>
      <c r="J59" s="109">
        <v>9</v>
      </c>
      <c r="K59" s="14">
        <f t="shared" si="0"/>
        <v>0.00347222222222221</v>
      </c>
    </row>
    <row r="60" spans="1:11" ht="15.75">
      <c r="A60" s="108">
        <v>0.4548611111111111</v>
      </c>
      <c r="B60" s="109">
        <v>58</v>
      </c>
      <c r="C60" s="109">
        <v>2865</v>
      </c>
      <c r="D60" s="109">
        <v>1306</v>
      </c>
      <c r="E60" s="109">
        <v>40</v>
      </c>
      <c r="F60" s="109">
        <v>2557</v>
      </c>
      <c r="G60" s="109">
        <v>1251</v>
      </c>
      <c r="H60" s="109">
        <v>692</v>
      </c>
      <c r="I60" s="109">
        <v>13</v>
      </c>
      <c r="J60" s="109">
        <v>7</v>
      </c>
      <c r="K60" s="14">
        <f t="shared" si="0"/>
        <v>0.004861111111111094</v>
      </c>
    </row>
    <row r="61" spans="1:11" ht="15.75">
      <c r="A61" s="108">
        <v>0.4576388888888889</v>
      </c>
      <c r="B61" s="109">
        <v>59</v>
      </c>
      <c r="C61" s="109">
        <v>2648</v>
      </c>
      <c r="D61" s="109">
        <v>440</v>
      </c>
      <c r="E61" s="109">
        <v>573</v>
      </c>
      <c r="F61" s="109">
        <v>1980</v>
      </c>
      <c r="G61" s="109">
        <v>2449</v>
      </c>
      <c r="H61" s="109">
        <v>3230</v>
      </c>
      <c r="I61" s="109">
        <v>7</v>
      </c>
      <c r="J61" s="109">
        <v>5</v>
      </c>
      <c r="K61" s="14">
        <f t="shared" si="0"/>
        <v>0.002777777777777768</v>
      </c>
    </row>
    <row r="62" spans="1:11" ht="15.75">
      <c r="A62" s="108">
        <v>0.4618055555555556</v>
      </c>
      <c r="B62" s="109">
        <v>60</v>
      </c>
      <c r="C62" s="109">
        <v>191</v>
      </c>
      <c r="D62" s="109">
        <v>816</v>
      </c>
      <c r="E62" s="109">
        <v>2612</v>
      </c>
      <c r="F62" s="109">
        <v>1676</v>
      </c>
      <c r="G62" s="109">
        <v>1350</v>
      </c>
      <c r="H62" s="109">
        <v>2169</v>
      </c>
      <c r="I62" s="109">
        <v>8</v>
      </c>
      <c r="J62" s="109">
        <v>9</v>
      </c>
      <c r="K62" s="14">
        <f t="shared" si="0"/>
        <v>0.004166666666666707</v>
      </c>
    </row>
    <row r="63" spans="1:11" ht="15.75">
      <c r="A63" s="108">
        <v>0.46597222222222223</v>
      </c>
      <c r="B63" s="109">
        <v>61</v>
      </c>
      <c r="C63" s="109">
        <v>27</v>
      </c>
      <c r="D63" s="109">
        <v>2630</v>
      </c>
      <c r="E63" s="109">
        <v>2337</v>
      </c>
      <c r="F63" s="109">
        <v>388</v>
      </c>
      <c r="G63" s="109">
        <v>1511</v>
      </c>
      <c r="H63" s="109">
        <v>1747</v>
      </c>
      <c r="I63" s="109">
        <v>16</v>
      </c>
      <c r="J63" s="109">
        <v>7</v>
      </c>
      <c r="K63" s="14">
        <f t="shared" si="0"/>
        <v>0.004166666666666652</v>
      </c>
    </row>
    <row r="64" spans="1:11" ht="15.75">
      <c r="A64" s="108">
        <v>0.4694444444444445</v>
      </c>
      <c r="B64" s="109">
        <v>62</v>
      </c>
      <c r="C64" s="109">
        <v>1764</v>
      </c>
      <c r="D64" s="109">
        <v>111</v>
      </c>
      <c r="E64" s="109">
        <v>1732</v>
      </c>
      <c r="F64" s="109">
        <v>223</v>
      </c>
      <c r="G64" s="109">
        <v>2041</v>
      </c>
      <c r="H64" s="109">
        <v>624</v>
      </c>
      <c r="I64" s="109">
        <v>14</v>
      </c>
      <c r="J64" s="109">
        <v>10</v>
      </c>
      <c r="K64" s="14">
        <f t="shared" si="0"/>
        <v>0.0034722222222222654</v>
      </c>
    </row>
    <row r="65" spans="1:11" ht="15.75">
      <c r="A65" s="108">
        <v>0.47361111111111115</v>
      </c>
      <c r="B65" s="109">
        <v>63</v>
      </c>
      <c r="C65" s="109">
        <v>3142</v>
      </c>
      <c r="D65" s="109">
        <v>1075</v>
      </c>
      <c r="E65" s="109">
        <v>141</v>
      </c>
      <c r="F65" s="109">
        <v>1912</v>
      </c>
      <c r="G65" s="109">
        <v>3284</v>
      </c>
      <c r="H65" s="109">
        <v>3339</v>
      </c>
      <c r="I65" s="109">
        <v>6</v>
      </c>
      <c r="J65" s="109">
        <v>2</v>
      </c>
      <c r="K65" s="14">
        <f t="shared" si="0"/>
        <v>0.004166666666666652</v>
      </c>
    </row>
    <row r="66" spans="1:11" ht="15.75">
      <c r="A66" s="108">
        <v>0.4784722222222222</v>
      </c>
      <c r="B66" s="109">
        <v>64</v>
      </c>
      <c r="C66" s="109">
        <v>888</v>
      </c>
      <c r="D66" s="109">
        <v>830</v>
      </c>
      <c r="E66" s="109">
        <v>1126</v>
      </c>
      <c r="F66" s="109">
        <v>2252</v>
      </c>
      <c r="G66" s="109">
        <v>88</v>
      </c>
      <c r="H66" s="109">
        <v>2583</v>
      </c>
      <c r="I66" s="109">
        <v>8</v>
      </c>
      <c r="J66" s="109">
        <v>4</v>
      </c>
      <c r="K66" s="14">
        <f t="shared" si="0"/>
        <v>0.004861111111111038</v>
      </c>
    </row>
    <row r="67" spans="1:11" ht="15.75">
      <c r="A67" s="108">
        <v>0.4826388888888889</v>
      </c>
      <c r="B67" s="109">
        <v>65</v>
      </c>
      <c r="C67" s="109">
        <v>126</v>
      </c>
      <c r="D67" s="109">
        <v>368</v>
      </c>
      <c r="E67" s="109">
        <v>1649</v>
      </c>
      <c r="F67" s="109">
        <v>175</v>
      </c>
      <c r="G67" s="109">
        <v>138</v>
      </c>
      <c r="H67" s="109">
        <v>2410</v>
      </c>
      <c r="I67" s="109">
        <v>15</v>
      </c>
      <c r="J67" s="109">
        <v>3</v>
      </c>
      <c r="K67" s="14">
        <f t="shared" si="0"/>
        <v>0.004166666666666707</v>
      </c>
    </row>
    <row r="68" spans="1:11" ht="15.75">
      <c r="A68" s="108">
        <v>0.4861111111111111</v>
      </c>
      <c r="B68" s="109">
        <v>66</v>
      </c>
      <c r="C68" s="109">
        <v>469</v>
      </c>
      <c r="D68" s="109">
        <v>2775</v>
      </c>
      <c r="E68" s="109">
        <v>2667</v>
      </c>
      <c r="F68" s="109">
        <v>1334</v>
      </c>
      <c r="G68" s="109">
        <v>3145</v>
      </c>
      <c r="H68" s="109">
        <v>237</v>
      </c>
      <c r="I68" s="109">
        <v>12</v>
      </c>
      <c r="J68" s="109">
        <v>3</v>
      </c>
      <c r="K68" s="14">
        <f aca="true" t="shared" si="1" ref="K68:K131">A68-A67</f>
        <v>0.00347222222222221</v>
      </c>
    </row>
    <row r="69" spans="1:11" ht="15.75">
      <c r="A69" s="108">
        <v>0.4902777777777778</v>
      </c>
      <c r="B69" s="109">
        <v>67</v>
      </c>
      <c r="C69" s="109">
        <v>48</v>
      </c>
      <c r="D69" s="109">
        <v>3234</v>
      </c>
      <c r="E69" s="109">
        <v>192</v>
      </c>
      <c r="F69" s="109">
        <v>2557</v>
      </c>
      <c r="G69" s="109">
        <v>3299</v>
      </c>
      <c r="H69" s="109">
        <v>832</v>
      </c>
      <c r="I69" s="109">
        <v>5</v>
      </c>
      <c r="J69" s="109">
        <v>5</v>
      </c>
      <c r="K69" s="14">
        <f t="shared" si="1"/>
        <v>0.004166666666666707</v>
      </c>
    </row>
    <row r="70" spans="1:11" ht="15.75">
      <c r="A70" s="108">
        <v>0.49375</v>
      </c>
      <c r="B70" s="109">
        <v>68</v>
      </c>
      <c r="C70" s="109">
        <v>75</v>
      </c>
      <c r="D70" s="109">
        <v>288</v>
      </c>
      <c r="E70" s="109">
        <v>1538</v>
      </c>
      <c r="F70" s="109">
        <v>1391</v>
      </c>
      <c r="G70" s="109">
        <v>1986</v>
      </c>
      <c r="H70" s="109">
        <v>1033</v>
      </c>
      <c r="I70" s="109">
        <v>9</v>
      </c>
      <c r="J70" s="109">
        <v>6</v>
      </c>
      <c r="K70" s="14">
        <f t="shared" si="1"/>
        <v>0.00347222222222221</v>
      </c>
    </row>
    <row r="71" spans="1:11" ht="15.75">
      <c r="A71" s="108">
        <v>0.4979166666666666</v>
      </c>
      <c r="B71" s="109">
        <v>69</v>
      </c>
      <c r="C71" s="109">
        <v>386</v>
      </c>
      <c r="D71" s="109">
        <v>3186</v>
      </c>
      <c r="E71" s="109">
        <v>2865</v>
      </c>
      <c r="F71" s="109">
        <v>2992</v>
      </c>
      <c r="G71" s="109">
        <v>1421</v>
      </c>
      <c r="H71" s="109">
        <v>171</v>
      </c>
      <c r="I71" s="109">
        <v>8</v>
      </c>
      <c r="J71" s="109">
        <v>9</v>
      </c>
      <c r="K71" s="14">
        <f t="shared" si="1"/>
        <v>0.004166666666666596</v>
      </c>
    </row>
    <row r="72" spans="1:12" ht="15.75">
      <c r="A72" s="108">
        <v>0.5020833333333333</v>
      </c>
      <c r="B72" s="109">
        <v>70</v>
      </c>
      <c r="C72" s="109">
        <v>3405</v>
      </c>
      <c r="D72" s="109">
        <v>1398</v>
      </c>
      <c r="E72" s="109">
        <v>2550</v>
      </c>
      <c r="F72" s="109">
        <v>3207</v>
      </c>
      <c r="G72" s="109">
        <v>115</v>
      </c>
      <c r="H72" s="109">
        <v>537</v>
      </c>
      <c r="I72" s="109">
        <v>1</v>
      </c>
      <c r="J72" s="109">
        <v>11</v>
      </c>
      <c r="K72" s="14">
        <f t="shared" si="1"/>
        <v>0.004166666666666707</v>
      </c>
      <c r="L72" s="14">
        <f>(SUM(K46:K72))/(72-46)</f>
        <v>0.004006410256410255</v>
      </c>
    </row>
    <row r="73" spans="1:12" ht="15.75">
      <c r="A73" s="108">
        <v>0.54375</v>
      </c>
      <c r="B73" s="109">
        <v>71</v>
      </c>
      <c r="C73" s="109">
        <v>2345</v>
      </c>
      <c r="D73" s="109">
        <v>597</v>
      </c>
      <c r="E73" s="109">
        <v>291</v>
      </c>
      <c r="F73" s="109">
        <v>3271</v>
      </c>
      <c r="G73" s="109">
        <v>931</v>
      </c>
      <c r="H73" s="109">
        <v>1114</v>
      </c>
      <c r="I73" s="109">
        <v>7</v>
      </c>
      <c r="J73" s="109">
        <v>13</v>
      </c>
      <c r="K73" s="14">
        <v>0</v>
      </c>
      <c r="L73" t="s">
        <v>46</v>
      </c>
    </row>
    <row r="74" spans="1:11" ht="15.75">
      <c r="A74" s="108">
        <v>0.5479166666666667</v>
      </c>
      <c r="B74" s="109">
        <v>72</v>
      </c>
      <c r="C74" s="109">
        <v>340</v>
      </c>
      <c r="D74" s="109">
        <v>296</v>
      </c>
      <c r="E74" s="109">
        <v>175</v>
      </c>
      <c r="F74" s="109">
        <v>231</v>
      </c>
      <c r="G74" s="109">
        <v>1379</v>
      </c>
      <c r="H74" s="109">
        <v>830</v>
      </c>
      <c r="I74" s="109">
        <v>6</v>
      </c>
      <c r="J74" s="109">
        <v>9</v>
      </c>
      <c r="K74" s="14">
        <f t="shared" si="1"/>
        <v>0.004166666666666763</v>
      </c>
    </row>
    <row r="75" spans="1:11" ht="15.75">
      <c r="A75" s="108">
        <v>0.5527777777777778</v>
      </c>
      <c r="B75" s="109">
        <v>73</v>
      </c>
      <c r="C75" s="109">
        <v>3142</v>
      </c>
      <c r="D75" s="109">
        <v>2041</v>
      </c>
      <c r="E75" s="109">
        <v>573</v>
      </c>
      <c r="F75" s="109">
        <v>2410</v>
      </c>
      <c r="G75" s="109">
        <v>2612</v>
      </c>
      <c r="H75" s="109">
        <v>469</v>
      </c>
      <c r="I75" s="109">
        <v>8</v>
      </c>
      <c r="J75" s="109">
        <v>17</v>
      </c>
      <c r="K75" s="14">
        <f t="shared" si="1"/>
        <v>0.004861111111111094</v>
      </c>
    </row>
    <row r="76" spans="1:11" ht="15.75">
      <c r="A76" s="108">
        <v>0.5569444444444445</v>
      </c>
      <c r="B76" s="109">
        <v>74</v>
      </c>
      <c r="C76" s="109">
        <v>2583</v>
      </c>
      <c r="D76" s="109">
        <v>48</v>
      </c>
      <c r="E76" s="109">
        <v>27</v>
      </c>
      <c r="F76" s="109">
        <v>1764</v>
      </c>
      <c r="G76" s="109">
        <v>2775</v>
      </c>
      <c r="H76" s="109">
        <v>126</v>
      </c>
      <c r="I76" s="109">
        <v>3</v>
      </c>
      <c r="J76" s="109">
        <v>11</v>
      </c>
      <c r="K76" s="14">
        <f t="shared" si="1"/>
        <v>0.004166666666666652</v>
      </c>
    </row>
    <row r="77" spans="1:11" ht="15.75">
      <c r="A77" s="108">
        <v>0.5604166666666667</v>
      </c>
      <c r="B77" s="109">
        <v>75</v>
      </c>
      <c r="C77" s="109">
        <v>88</v>
      </c>
      <c r="D77" s="109">
        <v>832</v>
      </c>
      <c r="E77" s="109">
        <v>440</v>
      </c>
      <c r="F77" s="109">
        <v>1306</v>
      </c>
      <c r="G77" s="109">
        <v>111</v>
      </c>
      <c r="H77" s="109">
        <v>75</v>
      </c>
      <c r="I77" s="109">
        <v>12</v>
      </c>
      <c r="J77" s="109">
        <v>13</v>
      </c>
      <c r="K77" s="14">
        <f t="shared" si="1"/>
        <v>0.00347222222222221</v>
      </c>
    </row>
    <row r="78" spans="1:11" ht="15.75">
      <c r="A78" s="108">
        <v>0.5638888888888889</v>
      </c>
      <c r="B78" s="109">
        <v>76</v>
      </c>
      <c r="C78" s="109">
        <v>388</v>
      </c>
      <c r="D78" s="109">
        <v>888</v>
      </c>
      <c r="E78" s="109">
        <v>1075</v>
      </c>
      <c r="F78" s="109">
        <v>1421</v>
      </c>
      <c r="G78" s="109">
        <v>1538</v>
      </c>
      <c r="H78" s="109">
        <v>2557</v>
      </c>
      <c r="I78" s="109">
        <v>5</v>
      </c>
      <c r="J78" s="109">
        <v>8</v>
      </c>
      <c r="K78" s="14">
        <f t="shared" si="1"/>
        <v>0.00347222222222221</v>
      </c>
    </row>
    <row r="79" spans="1:11" ht="15.75">
      <c r="A79" s="108">
        <v>0.5708333333333333</v>
      </c>
      <c r="B79" s="109">
        <v>77</v>
      </c>
      <c r="C79" s="109">
        <v>138</v>
      </c>
      <c r="D79" s="109">
        <v>3234</v>
      </c>
      <c r="E79" s="109">
        <v>1980</v>
      </c>
      <c r="F79" s="109">
        <v>1350</v>
      </c>
      <c r="G79" s="109">
        <v>386</v>
      </c>
      <c r="H79" s="109">
        <v>2550</v>
      </c>
      <c r="I79" s="109">
        <v>7</v>
      </c>
      <c r="J79" s="109">
        <v>3</v>
      </c>
      <c r="K79" s="14">
        <f t="shared" si="1"/>
        <v>0.00694444444444442</v>
      </c>
    </row>
    <row r="80" spans="1:11" ht="15.75">
      <c r="A80" s="108">
        <v>0.576388888888889</v>
      </c>
      <c r="B80" s="109">
        <v>78</v>
      </c>
      <c r="C80" s="109">
        <v>3339</v>
      </c>
      <c r="D80" s="109">
        <v>692</v>
      </c>
      <c r="E80" s="109">
        <v>3271</v>
      </c>
      <c r="F80" s="109">
        <v>624</v>
      </c>
      <c r="G80" s="109">
        <v>3299</v>
      </c>
      <c r="H80" s="109">
        <v>2992</v>
      </c>
      <c r="I80" s="109">
        <v>5</v>
      </c>
      <c r="J80" s="109">
        <v>9</v>
      </c>
      <c r="K80" s="14">
        <f t="shared" si="1"/>
        <v>0.005555555555555647</v>
      </c>
    </row>
    <row r="81" spans="1:11" ht="15.75">
      <c r="A81" s="108">
        <v>0.579861111111111</v>
      </c>
      <c r="B81" s="109">
        <v>79</v>
      </c>
      <c r="C81" s="109">
        <v>2667</v>
      </c>
      <c r="D81" s="109">
        <v>2449</v>
      </c>
      <c r="E81" s="109">
        <v>2865</v>
      </c>
      <c r="F81" s="109">
        <v>2169</v>
      </c>
      <c r="G81" s="109">
        <v>1398</v>
      </c>
      <c r="H81" s="109">
        <v>1391</v>
      </c>
      <c r="I81" s="109">
        <v>4</v>
      </c>
      <c r="J81" s="109">
        <v>7</v>
      </c>
      <c r="K81" s="14">
        <f t="shared" si="1"/>
        <v>0.003472222222222099</v>
      </c>
    </row>
    <row r="82" spans="1:11" ht="15.75">
      <c r="A82" s="108">
        <v>0.5847222222222223</v>
      </c>
      <c r="B82" s="109">
        <v>80</v>
      </c>
      <c r="C82" s="109">
        <v>3207</v>
      </c>
      <c r="D82" s="109">
        <v>816</v>
      </c>
      <c r="E82" s="109">
        <v>2345</v>
      </c>
      <c r="F82" s="109">
        <v>237</v>
      </c>
      <c r="G82" s="109">
        <v>40</v>
      </c>
      <c r="H82" s="109">
        <v>1379</v>
      </c>
      <c r="I82" s="109">
        <v>6</v>
      </c>
      <c r="J82" s="109">
        <v>8</v>
      </c>
      <c r="K82" s="14">
        <f t="shared" si="1"/>
        <v>0.004861111111111205</v>
      </c>
    </row>
    <row r="83" spans="1:11" ht="15.75">
      <c r="A83" s="108">
        <v>0.5881944444444445</v>
      </c>
      <c r="B83" s="109">
        <v>81</v>
      </c>
      <c r="C83" s="109">
        <v>3145</v>
      </c>
      <c r="D83" s="109">
        <v>115</v>
      </c>
      <c r="E83" s="109">
        <v>2630</v>
      </c>
      <c r="F83" s="109">
        <v>1732</v>
      </c>
      <c r="G83" s="109">
        <v>1033</v>
      </c>
      <c r="H83" s="109">
        <v>3186</v>
      </c>
      <c r="I83" s="109">
        <v>8</v>
      </c>
      <c r="J83" s="109">
        <v>7</v>
      </c>
      <c r="K83" s="14">
        <f t="shared" si="1"/>
        <v>0.00347222222222221</v>
      </c>
    </row>
    <row r="84" spans="1:11" ht="15.75">
      <c r="A84" s="108">
        <v>0.5923611111111111</v>
      </c>
      <c r="B84" s="109">
        <v>82</v>
      </c>
      <c r="C84" s="109">
        <v>931</v>
      </c>
      <c r="D84" s="109">
        <v>231</v>
      </c>
      <c r="E84" s="109">
        <v>1747</v>
      </c>
      <c r="F84" s="109">
        <v>3230</v>
      </c>
      <c r="G84" s="109">
        <v>1676</v>
      </c>
      <c r="H84" s="109">
        <v>1912</v>
      </c>
      <c r="I84" s="109">
        <v>5</v>
      </c>
      <c r="J84" s="109">
        <v>8</v>
      </c>
      <c r="K84" s="14">
        <f t="shared" si="1"/>
        <v>0.004166666666666652</v>
      </c>
    </row>
    <row r="85" spans="1:11" ht="15.75">
      <c r="A85" s="108">
        <v>0.5965277777777778</v>
      </c>
      <c r="B85" s="109">
        <v>83</v>
      </c>
      <c r="C85" s="109">
        <v>2648</v>
      </c>
      <c r="D85" s="109">
        <v>537</v>
      </c>
      <c r="E85" s="109">
        <v>141</v>
      </c>
      <c r="F85" s="109">
        <v>291</v>
      </c>
      <c r="G85" s="109">
        <v>1986</v>
      </c>
      <c r="H85" s="109">
        <v>2252</v>
      </c>
      <c r="I85" s="109">
        <v>7</v>
      </c>
      <c r="J85" s="109">
        <v>13</v>
      </c>
      <c r="K85" s="14">
        <f t="shared" si="1"/>
        <v>0.004166666666666652</v>
      </c>
    </row>
    <row r="86" spans="1:11" ht="15.75">
      <c r="A86" s="108">
        <v>0.6013888888888889</v>
      </c>
      <c r="B86" s="109">
        <v>84</v>
      </c>
      <c r="C86" s="109">
        <v>296</v>
      </c>
      <c r="D86" s="109">
        <v>1114</v>
      </c>
      <c r="E86" s="109">
        <v>2337</v>
      </c>
      <c r="F86" s="109">
        <v>1126</v>
      </c>
      <c r="G86" s="109">
        <v>1251</v>
      </c>
      <c r="H86" s="109">
        <v>1649</v>
      </c>
      <c r="I86" s="109">
        <v>10</v>
      </c>
      <c r="J86" s="109">
        <v>1</v>
      </c>
      <c r="K86" s="14">
        <f t="shared" si="1"/>
        <v>0.004861111111111094</v>
      </c>
    </row>
    <row r="87" spans="1:11" ht="15.75">
      <c r="A87" s="108">
        <v>0.6055555555555555</v>
      </c>
      <c r="B87" s="109">
        <v>85</v>
      </c>
      <c r="C87" s="109">
        <v>171</v>
      </c>
      <c r="D87" s="109">
        <v>223</v>
      </c>
      <c r="E87" s="109">
        <v>3284</v>
      </c>
      <c r="F87" s="109">
        <v>191</v>
      </c>
      <c r="G87" s="109">
        <v>1334</v>
      </c>
      <c r="H87" s="109">
        <v>288</v>
      </c>
      <c r="I87" s="109">
        <v>3</v>
      </c>
      <c r="J87" s="109">
        <v>2</v>
      </c>
      <c r="K87" s="14">
        <f t="shared" si="1"/>
        <v>0.004166666666666652</v>
      </c>
    </row>
    <row r="88" spans="1:11" ht="15.75">
      <c r="A88" s="108">
        <v>0.6104166666666667</v>
      </c>
      <c r="B88" s="109">
        <v>86</v>
      </c>
      <c r="C88" s="109">
        <v>3405</v>
      </c>
      <c r="D88" s="109">
        <v>368</v>
      </c>
      <c r="E88" s="109">
        <v>192</v>
      </c>
      <c r="F88" s="109">
        <v>597</v>
      </c>
      <c r="G88" s="109">
        <v>1511</v>
      </c>
      <c r="H88" s="109">
        <v>340</v>
      </c>
      <c r="I88" s="109">
        <v>8</v>
      </c>
      <c r="J88" s="109">
        <v>11</v>
      </c>
      <c r="K88" s="14">
        <f t="shared" si="1"/>
        <v>0.004861111111111205</v>
      </c>
    </row>
    <row r="89" spans="1:11" ht="15.75">
      <c r="A89" s="108">
        <v>0.6145833333333334</v>
      </c>
      <c r="B89" s="109">
        <v>87</v>
      </c>
      <c r="C89" s="109">
        <v>573</v>
      </c>
      <c r="D89" s="109">
        <v>88</v>
      </c>
      <c r="E89" s="109">
        <v>126</v>
      </c>
      <c r="F89" s="109">
        <v>1379</v>
      </c>
      <c r="G89" s="109">
        <v>1075</v>
      </c>
      <c r="H89" s="109">
        <v>3271</v>
      </c>
      <c r="I89" s="109">
        <v>6</v>
      </c>
      <c r="J89" s="109">
        <v>7</v>
      </c>
      <c r="K89" s="14">
        <f t="shared" si="1"/>
        <v>0.004166666666666652</v>
      </c>
    </row>
    <row r="90" spans="1:11" ht="15.75">
      <c r="A90" s="108">
        <v>0.61875</v>
      </c>
      <c r="B90" s="109">
        <v>88</v>
      </c>
      <c r="C90" s="109">
        <v>237</v>
      </c>
      <c r="D90" s="109">
        <v>2583</v>
      </c>
      <c r="E90" s="109">
        <v>2557</v>
      </c>
      <c r="F90" s="109">
        <v>138</v>
      </c>
      <c r="G90" s="109">
        <v>1398</v>
      </c>
      <c r="H90" s="109">
        <v>27</v>
      </c>
      <c r="I90" s="109">
        <v>7</v>
      </c>
      <c r="J90" s="109">
        <v>10</v>
      </c>
      <c r="K90" s="14">
        <f t="shared" si="1"/>
        <v>0.004166666666666652</v>
      </c>
    </row>
    <row r="91" spans="1:11" ht="15.75">
      <c r="A91" s="108">
        <v>0.6236111111111111</v>
      </c>
      <c r="B91" s="109">
        <v>89</v>
      </c>
      <c r="C91" s="109">
        <v>692</v>
      </c>
      <c r="D91" s="109">
        <v>386</v>
      </c>
      <c r="E91" s="109">
        <v>2449</v>
      </c>
      <c r="F91" s="109">
        <v>2041</v>
      </c>
      <c r="G91" s="109">
        <v>830</v>
      </c>
      <c r="H91" s="109">
        <v>931</v>
      </c>
      <c r="I91" s="109">
        <v>0</v>
      </c>
      <c r="J91" s="109">
        <v>8</v>
      </c>
      <c r="K91" s="14">
        <f t="shared" si="1"/>
        <v>0.004861111111111094</v>
      </c>
    </row>
    <row r="92" spans="1:11" ht="15.75">
      <c r="A92" s="108">
        <v>0.6277777777777778</v>
      </c>
      <c r="B92" s="109">
        <v>90</v>
      </c>
      <c r="C92" s="109">
        <v>75</v>
      </c>
      <c r="D92" s="109">
        <v>2667</v>
      </c>
      <c r="E92" s="109">
        <v>1350</v>
      </c>
      <c r="F92" s="109">
        <v>3299</v>
      </c>
      <c r="G92" s="109">
        <v>291</v>
      </c>
      <c r="H92" s="109">
        <v>1747</v>
      </c>
      <c r="I92" s="109">
        <v>0</v>
      </c>
      <c r="J92" s="109">
        <v>6</v>
      </c>
      <c r="K92" s="14">
        <f t="shared" si="1"/>
        <v>0.004166666666666652</v>
      </c>
    </row>
    <row r="93" spans="1:11" ht="15.75">
      <c r="A93" s="108">
        <v>0.6333333333333333</v>
      </c>
      <c r="B93" s="109">
        <v>91</v>
      </c>
      <c r="C93" s="109">
        <v>1980</v>
      </c>
      <c r="D93" s="109">
        <v>3142</v>
      </c>
      <c r="E93" s="109">
        <v>2865</v>
      </c>
      <c r="F93" s="109">
        <v>816</v>
      </c>
      <c r="G93" s="109">
        <v>2337</v>
      </c>
      <c r="H93" s="109">
        <v>1649</v>
      </c>
      <c r="I93" s="109">
        <v>4</v>
      </c>
      <c r="J93" s="109">
        <v>9</v>
      </c>
      <c r="K93" s="14">
        <f t="shared" si="1"/>
        <v>0.005555555555555536</v>
      </c>
    </row>
    <row r="94" spans="1:11" ht="15.75">
      <c r="A94" s="108">
        <v>0.6368055555555555</v>
      </c>
      <c r="B94" s="109">
        <v>92</v>
      </c>
      <c r="C94" s="109">
        <v>3284</v>
      </c>
      <c r="D94" s="109">
        <v>440</v>
      </c>
      <c r="E94" s="109">
        <v>1764</v>
      </c>
      <c r="F94" s="109">
        <v>388</v>
      </c>
      <c r="G94" s="109">
        <v>537</v>
      </c>
      <c r="H94" s="109">
        <v>3186</v>
      </c>
      <c r="I94" s="109">
        <v>4</v>
      </c>
      <c r="J94" s="109">
        <v>3</v>
      </c>
      <c r="K94" s="14">
        <f t="shared" si="1"/>
        <v>0.00347222222222221</v>
      </c>
    </row>
    <row r="95" spans="1:11" ht="15.75">
      <c r="A95" s="108">
        <v>0.6409722222222222</v>
      </c>
      <c r="B95" s="109">
        <v>93</v>
      </c>
      <c r="C95" s="109">
        <v>1511</v>
      </c>
      <c r="D95" s="109">
        <v>115</v>
      </c>
      <c r="E95" s="109">
        <v>3339</v>
      </c>
      <c r="F95" s="109">
        <v>1334</v>
      </c>
      <c r="G95" s="109">
        <v>48</v>
      </c>
      <c r="H95" s="109">
        <v>2612</v>
      </c>
      <c r="I95" s="109">
        <v>10</v>
      </c>
      <c r="J95" s="109">
        <v>9</v>
      </c>
      <c r="K95" s="14">
        <f t="shared" si="1"/>
        <v>0.004166666666666652</v>
      </c>
    </row>
    <row r="96" spans="1:11" ht="15.75">
      <c r="A96" s="108">
        <v>0.6451388888888888</v>
      </c>
      <c r="B96" s="109">
        <v>94</v>
      </c>
      <c r="C96" s="109">
        <v>1391</v>
      </c>
      <c r="D96" s="109">
        <v>1421</v>
      </c>
      <c r="E96" s="109">
        <v>191</v>
      </c>
      <c r="F96" s="109">
        <v>2550</v>
      </c>
      <c r="G96" s="109">
        <v>1306</v>
      </c>
      <c r="H96" s="109">
        <v>141</v>
      </c>
      <c r="I96" s="109">
        <v>10</v>
      </c>
      <c r="J96" s="109">
        <v>4</v>
      </c>
      <c r="K96" s="14">
        <f t="shared" si="1"/>
        <v>0.004166666666666652</v>
      </c>
    </row>
    <row r="97" spans="1:11" ht="15.75">
      <c r="A97" s="108">
        <v>0.6486111111111111</v>
      </c>
      <c r="B97" s="109">
        <v>95</v>
      </c>
      <c r="C97" s="109">
        <v>175</v>
      </c>
      <c r="D97" s="109">
        <v>1676</v>
      </c>
      <c r="E97" s="109">
        <v>171</v>
      </c>
      <c r="F97" s="109">
        <v>2648</v>
      </c>
      <c r="G97" s="109">
        <v>624</v>
      </c>
      <c r="H97" s="109">
        <v>597</v>
      </c>
      <c r="I97" s="109">
        <v>11</v>
      </c>
      <c r="J97" s="109">
        <v>9</v>
      </c>
      <c r="K97" s="14">
        <f t="shared" si="1"/>
        <v>0.003472222222222321</v>
      </c>
    </row>
    <row r="98" spans="1:11" ht="15.75">
      <c r="A98" s="108">
        <v>0.6527777777777778</v>
      </c>
      <c r="B98" s="109">
        <v>96</v>
      </c>
      <c r="C98" s="109">
        <v>2252</v>
      </c>
      <c r="D98" s="109">
        <v>3234</v>
      </c>
      <c r="E98" s="109">
        <v>2775</v>
      </c>
      <c r="F98" s="109">
        <v>2169</v>
      </c>
      <c r="G98" s="109">
        <v>2345</v>
      </c>
      <c r="H98" s="109">
        <v>3405</v>
      </c>
      <c r="I98" s="109">
        <v>10</v>
      </c>
      <c r="J98" s="109">
        <v>5</v>
      </c>
      <c r="K98" s="14">
        <f t="shared" si="1"/>
        <v>0.004166666666666652</v>
      </c>
    </row>
    <row r="99" spans="1:11" ht="15.75">
      <c r="A99" s="108">
        <v>0.6590277777777778</v>
      </c>
      <c r="B99" s="109">
        <v>97</v>
      </c>
      <c r="C99" s="109">
        <v>1251</v>
      </c>
      <c r="D99" s="109">
        <v>1986</v>
      </c>
      <c r="E99" s="109">
        <v>3207</v>
      </c>
      <c r="F99" s="109">
        <v>2630</v>
      </c>
      <c r="G99" s="109">
        <v>223</v>
      </c>
      <c r="H99" s="109">
        <v>340</v>
      </c>
      <c r="I99" s="109">
        <v>8</v>
      </c>
      <c r="J99" s="109">
        <v>1</v>
      </c>
      <c r="K99" s="14">
        <f t="shared" si="1"/>
        <v>0.006249999999999978</v>
      </c>
    </row>
    <row r="100" spans="1:11" ht="15.75">
      <c r="A100" s="108">
        <v>0.6631944444444444</v>
      </c>
      <c r="B100" s="109">
        <v>98</v>
      </c>
      <c r="C100" s="109">
        <v>368</v>
      </c>
      <c r="D100" s="109">
        <v>1126</v>
      </c>
      <c r="E100" s="109">
        <v>832</v>
      </c>
      <c r="F100" s="109">
        <v>40</v>
      </c>
      <c r="G100" s="109">
        <v>1033</v>
      </c>
      <c r="H100" s="109">
        <v>1912</v>
      </c>
      <c r="I100" s="109">
        <v>8</v>
      </c>
      <c r="J100" s="109">
        <v>15</v>
      </c>
      <c r="K100" s="14">
        <f t="shared" si="1"/>
        <v>0.004166666666666652</v>
      </c>
    </row>
    <row r="101" spans="1:11" ht="15.75">
      <c r="A101" s="108">
        <v>0.6666666666666666</v>
      </c>
      <c r="B101" s="109">
        <v>99</v>
      </c>
      <c r="C101" s="109">
        <v>2992</v>
      </c>
      <c r="D101" s="109">
        <v>1732</v>
      </c>
      <c r="E101" s="109">
        <v>2410</v>
      </c>
      <c r="F101" s="109">
        <v>1538</v>
      </c>
      <c r="G101" s="109">
        <v>192</v>
      </c>
      <c r="H101" s="109">
        <v>296</v>
      </c>
      <c r="I101" s="109">
        <v>9</v>
      </c>
      <c r="J101" s="109">
        <v>4</v>
      </c>
      <c r="K101" s="14">
        <f t="shared" si="1"/>
        <v>0.00347222222222221</v>
      </c>
    </row>
    <row r="102" spans="1:11" ht="15.75">
      <c r="A102" s="108">
        <v>0.6715277777777778</v>
      </c>
      <c r="B102" s="109">
        <v>100</v>
      </c>
      <c r="C102" s="109">
        <v>469</v>
      </c>
      <c r="D102" s="109">
        <v>888</v>
      </c>
      <c r="E102" s="109">
        <v>111</v>
      </c>
      <c r="F102" s="109">
        <v>1114</v>
      </c>
      <c r="G102" s="109">
        <v>231</v>
      </c>
      <c r="H102" s="109">
        <v>288</v>
      </c>
      <c r="I102" s="109">
        <v>29</v>
      </c>
      <c r="J102" s="109">
        <v>0</v>
      </c>
      <c r="K102" s="14">
        <f t="shared" si="1"/>
        <v>0.004861111111111205</v>
      </c>
    </row>
    <row r="103" spans="1:11" ht="15.75">
      <c r="A103" s="108">
        <v>0.6763888888888889</v>
      </c>
      <c r="B103" s="109">
        <v>101</v>
      </c>
      <c r="C103" s="109">
        <v>3145</v>
      </c>
      <c r="D103" s="109">
        <v>3339</v>
      </c>
      <c r="E103" s="109">
        <v>2557</v>
      </c>
      <c r="F103" s="109">
        <v>3230</v>
      </c>
      <c r="G103" s="109">
        <v>2337</v>
      </c>
      <c r="H103" s="109">
        <v>1379</v>
      </c>
      <c r="I103" s="109">
        <v>7</v>
      </c>
      <c r="J103" s="109">
        <v>13</v>
      </c>
      <c r="K103" s="14">
        <f t="shared" si="1"/>
        <v>0.004861111111111094</v>
      </c>
    </row>
    <row r="104" spans="1:11" ht="15.75">
      <c r="A104" s="108">
        <v>0.6798611111111111</v>
      </c>
      <c r="B104" s="109">
        <v>102</v>
      </c>
      <c r="C104" s="109">
        <v>816</v>
      </c>
      <c r="D104" s="109">
        <v>2550</v>
      </c>
      <c r="E104" s="109">
        <v>2041</v>
      </c>
      <c r="F104" s="109">
        <v>126</v>
      </c>
      <c r="G104" s="109">
        <v>291</v>
      </c>
      <c r="H104" s="109">
        <v>1334</v>
      </c>
      <c r="I104" s="109">
        <v>7</v>
      </c>
      <c r="J104" s="109">
        <v>9</v>
      </c>
      <c r="K104" s="14">
        <f t="shared" si="1"/>
        <v>0.00347222222222221</v>
      </c>
    </row>
    <row r="105" spans="1:11" ht="15.75">
      <c r="A105" s="108">
        <v>0.6833333333333332</v>
      </c>
      <c r="B105" s="109">
        <v>103</v>
      </c>
      <c r="C105" s="109">
        <v>624</v>
      </c>
      <c r="D105" s="109">
        <v>88</v>
      </c>
      <c r="E105" s="109">
        <v>1421</v>
      </c>
      <c r="F105" s="109">
        <v>537</v>
      </c>
      <c r="G105" s="109">
        <v>2612</v>
      </c>
      <c r="H105" s="109">
        <v>931</v>
      </c>
      <c r="I105" s="109">
        <v>14</v>
      </c>
      <c r="J105" s="109">
        <v>15</v>
      </c>
      <c r="K105" s="14">
        <f t="shared" si="1"/>
        <v>0.003472222222222099</v>
      </c>
    </row>
    <row r="106" spans="1:11" ht="15.75">
      <c r="A106" s="108">
        <v>0.6868055555555556</v>
      </c>
      <c r="B106" s="109">
        <v>104</v>
      </c>
      <c r="C106" s="109">
        <v>1306</v>
      </c>
      <c r="D106" s="109">
        <v>1747</v>
      </c>
      <c r="E106" s="109">
        <v>223</v>
      </c>
      <c r="F106" s="109">
        <v>2865</v>
      </c>
      <c r="G106" s="109">
        <v>2648</v>
      </c>
      <c r="H106" s="109">
        <v>340</v>
      </c>
      <c r="I106" s="109">
        <v>4</v>
      </c>
      <c r="J106" s="109">
        <v>3</v>
      </c>
      <c r="K106" s="14">
        <f t="shared" si="1"/>
        <v>0.003472222222222321</v>
      </c>
    </row>
    <row r="107" spans="1:11" ht="15.75">
      <c r="A107" s="108">
        <v>0.6909722222222222</v>
      </c>
      <c r="B107" s="109">
        <v>105</v>
      </c>
      <c r="C107" s="109">
        <v>1251</v>
      </c>
      <c r="D107" s="109">
        <v>1033</v>
      </c>
      <c r="E107" s="109">
        <v>138</v>
      </c>
      <c r="F107" s="109">
        <v>2775</v>
      </c>
      <c r="G107" s="109">
        <v>3299</v>
      </c>
      <c r="H107" s="109">
        <v>171</v>
      </c>
      <c r="I107" s="109">
        <v>7</v>
      </c>
      <c r="J107" s="109">
        <v>5</v>
      </c>
      <c r="K107" s="14">
        <f t="shared" si="1"/>
        <v>0.004166666666666652</v>
      </c>
    </row>
    <row r="108" spans="1:11" ht="15.75">
      <c r="A108" s="108">
        <v>0.6958333333333333</v>
      </c>
      <c r="B108" s="109">
        <v>106</v>
      </c>
      <c r="C108" s="109">
        <v>2410</v>
      </c>
      <c r="D108" s="109">
        <v>1980</v>
      </c>
      <c r="E108" s="109">
        <v>75</v>
      </c>
      <c r="F108" s="109">
        <v>191</v>
      </c>
      <c r="G108" s="109">
        <v>3186</v>
      </c>
      <c r="H108" s="109">
        <v>27</v>
      </c>
      <c r="I108" s="109">
        <v>3</v>
      </c>
      <c r="J108" s="109">
        <v>5</v>
      </c>
      <c r="K108" s="14">
        <f t="shared" si="1"/>
        <v>0.004861111111111094</v>
      </c>
    </row>
    <row r="109" spans="1:11" ht="15.75">
      <c r="A109" s="108">
        <v>0.7027777777777778</v>
      </c>
      <c r="B109" s="109">
        <v>107</v>
      </c>
      <c r="C109" s="109">
        <v>231</v>
      </c>
      <c r="D109" s="109">
        <v>1391</v>
      </c>
      <c r="E109" s="109">
        <v>1649</v>
      </c>
      <c r="F109" s="109">
        <v>1732</v>
      </c>
      <c r="G109" s="109">
        <v>368</v>
      </c>
      <c r="H109" s="109">
        <v>386</v>
      </c>
      <c r="I109" s="109">
        <v>6</v>
      </c>
      <c r="J109" s="109">
        <v>10</v>
      </c>
      <c r="K109" s="14">
        <f t="shared" si="1"/>
        <v>0.006944444444444531</v>
      </c>
    </row>
    <row r="110" spans="1:11" ht="15.75">
      <c r="A110" s="108">
        <v>0.7076388888888889</v>
      </c>
      <c r="B110" s="109">
        <v>108</v>
      </c>
      <c r="C110" s="109">
        <v>1350</v>
      </c>
      <c r="D110" s="109">
        <v>175</v>
      </c>
      <c r="E110" s="109">
        <v>2345</v>
      </c>
      <c r="F110" s="109">
        <v>192</v>
      </c>
      <c r="G110" s="109">
        <v>2583</v>
      </c>
      <c r="H110" s="109">
        <v>115</v>
      </c>
      <c r="I110" s="109">
        <v>7</v>
      </c>
      <c r="J110" s="109">
        <v>5</v>
      </c>
      <c r="K110" s="14">
        <f t="shared" si="1"/>
        <v>0.004861111111111094</v>
      </c>
    </row>
    <row r="111" spans="1:11" ht="15.75">
      <c r="A111" s="108">
        <v>0.7111111111111111</v>
      </c>
      <c r="B111" s="109">
        <v>109</v>
      </c>
      <c r="C111" s="109">
        <v>888</v>
      </c>
      <c r="D111" s="109">
        <v>237</v>
      </c>
      <c r="E111" s="109">
        <v>3142</v>
      </c>
      <c r="F111" s="109">
        <v>2449</v>
      </c>
      <c r="G111" s="109">
        <v>2630</v>
      </c>
      <c r="H111" s="109">
        <v>3271</v>
      </c>
      <c r="I111" s="109">
        <v>9</v>
      </c>
      <c r="J111" s="109">
        <v>9</v>
      </c>
      <c r="K111" s="14">
        <f t="shared" si="1"/>
        <v>0.00347222222222221</v>
      </c>
    </row>
    <row r="112" spans="1:11" ht="15.75">
      <c r="A112" s="108">
        <v>0.7166666666666667</v>
      </c>
      <c r="B112" s="109">
        <v>110</v>
      </c>
      <c r="C112" s="109">
        <v>2252</v>
      </c>
      <c r="D112" s="109">
        <v>1075</v>
      </c>
      <c r="E112" s="109">
        <v>296</v>
      </c>
      <c r="F112" s="109">
        <v>1511</v>
      </c>
      <c r="G112" s="109">
        <v>832</v>
      </c>
      <c r="H112" s="109">
        <v>1764</v>
      </c>
      <c r="I112" s="109">
        <v>6</v>
      </c>
      <c r="J112" s="109">
        <v>8</v>
      </c>
      <c r="K112" s="14">
        <f t="shared" si="1"/>
        <v>0.005555555555555536</v>
      </c>
    </row>
    <row r="113" spans="1:11" ht="15.75">
      <c r="A113" s="108">
        <v>0.7208333333333333</v>
      </c>
      <c r="B113" s="109">
        <v>111</v>
      </c>
      <c r="C113" s="109">
        <v>1912</v>
      </c>
      <c r="D113" s="109">
        <v>1538</v>
      </c>
      <c r="E113" s="109">
        <v>573</v>
      </c>
      <c r="F113" s="109">
        <v>3207</v>
      </c>
      <c r="G113" s="109">
        <v>440</v>
      </c>
      <c r="H113" s="109">
        <v>2169</v>
      </c>
      <c r="I113" s="109">
        <v>13</v>
      </c>
      <c r="J113" s="109">
        <v>0</v>
      </c>
      <c r="K113" s="14">
        <f t="shared" si="1"/>
        <v>0.004166666666666652</v>
      </c>
    </row>
    <row r="114" spans="1:11" ht="15.75">
      <c r="A114" s="108">
        <v>0.725</v>
      </c>
      <c r="B114" s="109">
        <v>112</v>
      </c>
      <c r="C114" s="109">
        <v>2992</v>
      </c>
      <c r="D114" s="109">
        <v>40</v>
      </c>
      <c r="E114" s="109">
        <v>48</v>
      </c>
      <c r="F114" s="109">
        <v>1114</v>
      </c>
      <c r="G114" s="109">
        <v>3145</v>
      </c>
      <c r="H114" s="109">
        <v>1676</v>
      </c>
      <c r="I114" s="109">
        <v>3</v>
      </c>
      <c r="J114" s="109">
        <v>11</v>
      </c>
      <c r="K114" s="14">
        <f t="shared" si="1"/>
        <v>0.004166666666666652</v>
      </c>
    </row>
    <row r="115" spans="1:11" ht="15.75">
      <c r="A115" s="108">
        <v>0.7284722222222223</v>
      </c>
      <c r="B115" s="109">
        <v>113</v>
      </c>
      <c r="C115" s="109">
        <v>111</v>
      </c>
      <c r="D115" s="109">
        <v>1986</v>
      </c>
      <c r="E115" s="109">
        <v>1398</v>
      </c>
      <c r="F115" s="109">
        <v>3230</v>
      </c>
      <c r="G115" s="109">
        <v>1126</v>
      </c>
      <c r="H115" s="109">
        <v>3284</v>
      </c>
      <c r="I115" s="109">
        <v>11</v>
      </c>
      <c r="J115" s="109">
        <v>5</v>
      </c>
      <c r="K115" s="14">
        <f t="shared" si="1"/>
        <v>0.003472222222222321</v>
      </c>
    </row>
    <row r="116" spans="1:12" ht="15.75">
      <c r="A116" s="108">
        <v>0.7333333333333334</v>
      </c>
      <c r="B116" s="109">
        <v>114</v>
      </c>
      <c r="C116" s="109">
        <v>3405</v>
      </c>
      <c r="D116" s="109">
        <v>830</v>
      </c>
      <c r="E116" s="109">
        <v>288</v>
      </c>
      <c r="F116" s="109">
        <v>141</v>
      </c>
      <c r="G116" s="109">
        <v>2667</v>
      </c>
      <c r="H116" s="109">
        <v>388</v>
      </c>
      <c r="I116" s="109">
        <v>8</v>
      </c>
      <c r="J116" s="109">
        <v>4</v>
      </c>
      <c r="K116" s="14">
        <f t="shared" si="1"/>
        <v>0.004861111111111094</v>
      </c>
      <c r="L116" s="14">
        <f>(SUM(K73:K116))/(116-73)</f>
        <v>0.004408914728682173</v>
      </c>
    </row>
    <row r="117" spans="1:12" ht="15.75">
      <c r="A117" s="108">
        <v>0.3652777777777778</v>
      </c>
      <c r="B117" s="109">
        <v>115</v>
      </c>
      <c r="C117" s="109">
        <v>692</v>
      </c>
      <c r="D117" s="109">
        <v>597</v>
      </c>
      <c r="E117" s="109">
        <v>3186</v>
      </c>
      <c r="F117" s="109">
        <v>469</v>
      </c>
      <c r="G117" s="109">
        <v>3234</v>
      </c>
      <c r="H117" s="109">
        <v>816</v>
      </c>
      <c r="I117" s="109">
        <v>3</v>
      </c>
      <c r="J117" s="109">
        <v>11</v>
      </c>
      <c r="K117" s="14">
        <v>0</v>
      </c>
      <c r="L117" t="s">
        <v>87</v>
      </c>
    </row>
    <row r="118" spans="1:11" ht="15.75">
      <c r="A118" s="108">
        <v>0.37013888888888885</v>
      </c>
      <c r="B118" s="109">
        <v>116</v>
      </c>
      <c r="C118" s="109">
        <v>2612</v>
      </c>
      <c r="D118" s="109">
        <v>237</v>
      </c>
      <c r="E118" s="109">
        <v>1306</v>
      </c>
      <c r="F118" s="109">
        <v>231</v>
      </c>
      <c r="G118" s="109">
        <v>291</v>
      </c>
      <c r="H118" s="109">
        <v>192</v>
      </c>
      <c r="I118" s="109">
        <v>9</v>
      </c>
      <c r="J118" s="109">
        <v>8</v>
      </c>
      <c r="K118" s="14">
        <f t="shared" si="1"/>
        <v>0.004861111111111038</v>
      </c>
    </row>
    <row r="119" spans="1:11" ht="15.75">
      <c r="A119" s="108">
        <v>0.3743055555555555</v>
      </c>
      <c r="B119" s="109">
        <v>117</v>
      </c>
      <c r="C119" s="109">
        <v>1251</v>
      </c>
      <c r="D119" s="109">
        <v>386</v>
      </c>
      <c r="E119" s="109">
        <v>175</v>
      </c>
      <c r="F119" s="109">
        <v>3339</v>
      </c>
      <c r="G119" s="109">
        <v>888</v>
      </c>
      <c r="H119" s="109">
        <v>832</v>
      </c>
      <c r="I119" s="109">
        <v>7</v>
      </c>
      <c r="J119" s="109">
        <v>5</v>
      </c>
      <c r="K119" s="14">
        <f t="shared" si="1"/>
        <v>0.004166666666666652</v>
      </c>
    </row>
    <row r="120" spans="1:11" ht="15.75">
      <c r="A120" s="108">
        <v>0.37847222222222227</v>
      </c>
      <c r="B120" s="109">
        <v>118</v>
      </c>
      <c r="C120" s="109">
        <v>1912</v>
      </c>
      <c r="D120" s="109">
        <v>340</v>
      </c>
      <c r="E120" s="109">
        <v>2550</v>
      </c>
      <c r="F120" s="109">
        <v>1649</v>
      </c>
      <c r="G120" s="109">
        <v>88</v>
      </c>
      <c r="H120" s="109">
        <v>171</v>
      </c>
      <c r="I120" s="109">
        <v>5</v>
      </c>
      <c r="J120" s="109">
        <v>9</v>
      </c>
      <c r="K120" s="14">
        <f t="shared" si="1"/>
        <v>0.004166666666666763</v>
      </c>
    </row>
    <row r="121" spans="1:11" ht="15.75">
      <c r="A121" s="108">
        <v>0.3826388888888889</v>
      </c>
      <c r="B121" s="109">
        <v>119</v>
      </c>
      <c r="C121" s="109">
        <v>1980</v>
      </c>
      <c r="D121" s="109">
        <v>2169</v>
      </c>
      <c r="E121" s="109">
        <v>223</v>
      </c>
      <c r="F121" s="109">
        <v>931</v>
      </c>
      <c r="G121" s="109">
        <v>2557</v>
      </c>
      <c r="H121" s="109">
        <v>296</v>
      </c>
      <c r="I121" s="109">
        <v>3</v>
      </c>
      <c r="J121" s="109">
        <v>4</v>
      </c>
      <c r="K121" s="14">
        <f t="shared" si="1"/>
        <v>0.004166666666666652</v>
      </c>
    </row>
    <row r="122" spans="1:11" ht="15.75">
      <c r="A122" s="108">
        <v>0.38680555555555557</v>
      </c>
      <c r="B122" s="109">
        <v>120</v>
      </c>
      <c r="C122" s="109">
        <v>2630</v>
      </c>
      <c r="D122" s="109">
        <v>537</v>
      </c>
      <c r="E122" s="109">
        <v>3230</v>
      </c>
      <c r="F122" s="109">
        <v>1391</v>
      </c>
      <c r="G122" s="109">
        <v>1114</v>
      </c>
      <c r="H122" s="109">
        <v>126</v>
      </c>
      <c r="I122" s="109">
        <v>7</v>
      </c>
      <c r="J122" s="109">
        <v>13</v>
      </c>
      <c r="K122" s="14">
        <f t="shared" si="1"/>
        <v>0.004166666666666652</v>
      </c>
    </row>
    <row r="123" spans="1:11" ht="15.75">
      <c r="A123" s="108">
        <v>0.3923611111111111</v>
      </c>
      <c r="B123" s="109">
        <v>121</v>
      </c>
      <c r="C123" s="109">
        <v>191</v>
      </c>
      <c r="D123" s="109">
        <v>40</v>
      </c>
      <c r="E123" s="109">
        <v>1764</v>
      </c>
      <c r="F123" s="109">
        <v>138</v>
      </c>
      <c r="G123" s="109">
        <v>2667</v>
      </c>
      <c r="H123" s="109">
        <v>1538</v>
      </c>
      <c r="I123" s="109">
        <v>5</v>
      </c>
      <c r="J123" s="109">
        <v>6</v>
      </c>
      <c r="K123" s="14">
        <f t="shared" si="1"/>
        <v>0.005555555555555536</v>
      </c>
    </row>
    <row r="124" spans="1:11" ht="15.75">
      <c r="A124" s="108">
        <v>0.3965277777777778</v>
      </c>
      <c r="B124" s="109">
        <v>122</v>
      </c>
      <c r="C124" s="109">
        <v>573</v>
      </c>
      <c r="D124" s="109">
        <v>2865</v>
      </c>
      <c r="E124" s="109">
        <v>2583</v>
      </c>
      <c r="F124" s="109">
        <v>1676</v>
      </c>
      <c r="G124" s="109">
        <v>388</v>
      </c>
      <c r="H124" s="109">
        <v>1986</v>
      </c>
      <c r="I124" s="109">
        <v>9</v>
      </c>
      <c r="J124" s="109">
        <v>14</v>
      </c>
      <c r="K124" s="14">
        <f t="shared" si="1"/>
        <v>0.004166666666666707</v>
      </c>
    </row>
    <row r="125" spans="1:11" ht="15.75">
      <c r="A125" s="108">
        <v>0.40138888888888885</v>
      </c>
      <c r="B125" s="109">
        <v>123</v>
      </c>
      <c r="C125" s="109">
        <v>597</v>
      </c>
      <c r="D125" s="109">
        <v>1732</v>
      </c>
      <c r="E125" s="109">
        <v>2775</v>
      </c>
      <c r="F125" s="109">
        <v>111</v>
      </c>
      <c r="G125" s="109">
        <v>3207</v>
      </c>
      <c r="H125" s="109">
        <v>3142</v>
      </c>
      <c r="I125" s="109">
        <v>9</v>
      </c>
      <c r="J125" s="109">
        <v>10</v>
      </c>
      <c r="K125" s="14">
        <f t="shared" si="1"/>
        <v>0.004861111111111038</v>
      </c>
    </row>
    <row r="126" spans="1:11" ht="15.75">
      <c r="A126" s="108">
        <v>0.4048611111111111</v>
      </c>
      <c r="B126" s="109">
        <v>124</v>
      </c>
      <c r="C126" s="109">
        <v>288</v>
      </c>
      <c r="D126" s="109">
        <v>3145</v>
      </c>
      <c r="E126" s="109">
        <v>440</v>
      </c>
      <c r="F126" s="109">
        <v>1421</v>
      </c>
      <c r="G126" s="109">
        <v>2252</v>
      </c>
      <c r="H126" s="109">
        <v>692</v>
      </c>
      <c r="I126" s="109">
        <v>2</v>
      </c>
      <c r="J126" s="109">
        <v>4</v>
      </c>
      <c r="K126" s="14">
        <f t="shared" si="1"/>
        <v>0.0034722222222222654</v>
      </c>
    </row>
    <row r="127" spans="1:11" ht="15.75">
      <c r="A127" s="108">
        <v>0.40972222222222227</v>
      </c>
      <c r="B127" s="109">
        <v>125</v>
      </c>
      <c r="C127" s="109">
        <v>1126</v>
      </c>
      <c r="D127" s="109">
        <v>2041</v>
      </c>
      <c r="E127" s="109">
        <v>3271</v>
      </c>
      <c r="F127" s="109">
        <v>48</v>
      </c>
      <c r="G127" s="109">
        <v>3405</v>
      </c>
      <c r="H127" s="109">
        <v>75</v>
      </c>
      <c r="I127" s="109">
        <v>7</v>
      </c>
      <c r="J127" s="109">
        <v>2</v>
      </c>
      <c r="K127" s="14">
        <f t="shared" si="1"/>
        <v>0.004861111111111149</v>
      </c>
    </row>
    <row r="128" spans="1:11" ht="15.75">
      <c r="A128" s="108">
        <v>0.4138888888888889</v>
      </c>
      <c r="B128" s="109">
        <v>126</v>
      </c>
      <c r="C128" s="109">
        <v>3284</v>
      </c>
      <c r="D128" s="109">
        <v>1350</v>
      </c>
      <c r="E128" s="109">
        <v>830</v>
      </c>
      <c r="F128" s="109">
        <v>368</v>
      </c>
      <c r="G128" s="109">
        <v>2337</v>
      </c>
      <c r="H128" s="109">
        <v>2992</v>
      </c>
      <c r="I128" s="109">
        <v>6</v>
      </c>
      <c r="J128" s="109">
        <v>7</v>
      </c>
      <c r="K128" s="14">
        <f t="shared" si="1"/>
        <v>0.004166666666666652</v>
      </c>
    </row>
    <row r="129" spans="1:11" ht="15.75">
      <c r="A129" s="108">
        <v>0.4173611111111111</v>
      </c>
      <c r="B129" s="109">
        <v>127</v>
      </c>
      <c r="C129" s="109">
        <v>3234</v>
      </c>
      <c r="D129" s="109">
        <v>1511</v>
      </c>
      <c r="E129" s="109">
        <v>1033</v>
      </c>
      <c r="F129" s="109">
        <v>1398</v>
      </c>
      <c r="G129" s="109">
        <v>2410</v>
      </c>
      <c r="H129" s="109">
        <v>2648</v>
      </c>
      <c r="I129" s="109">
        <v>9</v>
      </c>
      <c r="J129" s="109">
        <v>6</v>
      </c>
      <c r="K129" s="14">
        <f t="shared" si="1"/>
        <v>0.00347222222222221</v>
      </c>
    </row>
    <row r="130" spans="1:11" ht="15.75">
      <c r="A130" s="108">
        <v>0.4222222222222222</v>
      </c>
      <c r="B130" s="109">
        <v>128</v>
      </c>
      <c r="C130" s="109">
        <v>3299</v>
      </c>
      <c r="D130" s="109">
        <v>469</v>
      </c>
      <c r="E130" s="109">
        <v>1379</v>
      </c>
      <c r="F130" s="109">
        <v>27</v>
      </c>
      <c r="G130" s="109">
        <v>115</v>
      </c>
      <c r="H130" s="109">
        <v>141</v>
      </c>
      <c r="I130" s="109">
        <v>6</v>
      </c>
      <c r="J130" s="109">
        <v>9</v>
      </c>
      <c r="K130" s="14">
        <f t="shared" si="1"/>
        <v>0.004861111111111094</v>
      </c>
    </row>
    <row r="131" spans="1:11" ht="15.75">
      <c r="A131" s="108">
        <v>0.42569444444444443</v>
      </c>
      <c r="B131" s="109">
        <v>129</v>
      </c>
      <c r="C131" s="109">
        <v>2345</v>
      </c>
      <c r="D131" s="109">
        <v>2449</v>
      </c>
      <c r="E131" s="109">
        <v>1747</v>
      </c>
      <c r="F131" s="109">
        <v>624</v>
      </c>
      <c r="G131" s="109">
        <v>1334</v>
      </c>
      <c r="H131" s="109">
        <v>1075</v>
      </c>
      <c r="I131" s="109">
        <v>7</v>
      </c>
      <c r="J131" s="109">
        <v>4</v>
      </c>
      <c r="K131" s="14">
        <f t="shared" si="1"/>
        <v>0.00347222222222221</v>
      </c>
    </row>
    <row r="132" spans="1:11" ht="15.75">
      <c r="A132" s="108">
        <v>0.4298611111111111</v>
      </c>
      <c r="B132" s="109">
        <v>130</v>
      </c>
      <c r="C132" s="109">
        <v>296</v>
      </c>
      <c r="D132" s="109">
        <v>171</v>
      </c>
      <c r="E132" s="109">
        <v>40</v>
      </c>
      <c r="F132" s="109">
        <v>573</v>
      </c>
      <c r="G132" s="109">
        <v>2630</v>
      </c>
      <c r="H132" s="109">
        <v>111</v>
      </c>
      <c r="I132" s="109">
        <v>6</v>
      </c>
      <c r="J132" s="109">
        <v>14</v>
      </c>
      <c r="K132" s="14">
        <f aca="true" t="shared" si="2" ref="K132:K146">A132-A131</f>
        <v>0.004166666666666652</v>
      </c>
    </row>
    <row r="133" spans="1:11" ht="15.75">
      <c r="A133" s="108">
        <v>0.43472222222222223</v>
      </c>
      <c r="B133" s="109">
        <v>131</v>
      </c>
      <c r="C133" s="109">
        <v>291</v>
      </c>
      <c r="D133" s="109">
        <v>1980</v>
      </c>
      <c r="E133" s="109">
        <v>388</v>
      </c>
      <c r="F133" s="109">
        <v>692</v>
      </c>
      <c r="G133" s="109">
        <v>175</v>
      </c>
      <c r="H133" s="109">
        <v>1732</v>
      </c>
      <c r="I133" s="109">
        <v>5</v>
      </c>
      <c r="J133" s="109">
        <v>11</v>
      </c>
      <c r="K133" s="14">
        <f t="shared" si="2"/>
        <v>0.004861111111111149</v>
      </c>
    </row>
    <row r="134" spans="1:11" ht="15.75">
      <c r="A134" s="108">
        <v>0.4381944444444445</v>
      </c>
      <c r="B134" s="109">
        <v>132</v>
      </c>
      <c r="C134" s="109">
        <v>1391</v>
      </c>
      <c r="D134" s="109">
        <v>3186</v>
      </c>
      <c r="E134" s="109">
        <v>832</v>
      </c>
      <c r="F134" s="109">
        <v>223</v>
      </c>
      <c r="G134" s="109">
        <v>2775</v>
      </c>
      <c r="H134" s="109">
        <v>2612</v>
      </c>
      <c r="I134" s="109">
        <v>9</v>
      </c>
      <c r="J134" s="109">
        <v>9</v>
      </c>
      <c r="K134" s="14">
        <f t="shared" si="2"/>
        <v>0.0034722222222222654</v>
      </c>
    </row>
    <row r="135" spans="1:11" ht="15.75">
      <c r="A135" s="108">
        <v>0.44236111111111115</v>
      </c>
      <c r="B135" s="109">
        <v>133</v>
      </c>
      <c r="C135" s="109">
        <v>192</v>
      </c>
      <c r="D135" s="109">
        <v>830</v>
      </c>
      <c r="E135" s="109">
        <v>3230</v>
      </c>
      <c r="F135" s="109">
        <v>288</v>
      </c>
      <c r="G135" s="109">
        <v>2865</v>
      </c>
      <c r="H135" s="109">
        <v>2550</v>
      </c>
      <c r="I135" s="109">
        <v>11</v>
      </c>
      <c r="J135" s="109">
        <v>2</v>
      </c>
      <c r="K135" s="14">
        <f t="shared" si="2"/>
        <v>0.004166666666666652</v>
      </c>
    </row>
    <row r="136" spans="1:11" ht="15.75">
      <c r="A136" s="108">
        <v>0.4465277777777778</v>
      </c>
      <c r="B136" s="109">
        <v>134</v>
      </c>
      <c r="C136" s="109">
        <v>237</v>
      </c>
      <c r="D136" s="109">
        <v>1912</v>
      </c>
      <c r="E136" s="109">
        <v>537</v>
      </c>
      <c r="F136" s="109">
        <v>1251</v>
      </c>
      <c r="G136" s="109">
        <v>2992</v>
      </c>
      <c r="H136" s="109">
        <v>1511</v>
      </c>
      <c r="I136" s="109">
        <v>5</v>
      </c>
      <c r="J136" s="109">
        <v>10</v>
      </c>
      <c r="K136" s="14">
        <f t="shared" si="2"/>
        <v>0.004166666666666652</v>
      </c>
    </row>
    <row r="137" spans="1:11" ht="15.75">
      <c r="A137" s="108">
        <v>0.45069444444444445</v>
      </c>
      <c r="B137" s="109">
        <v>135</v>
      </c>
      <c r="C137" s="109">
        <v>27</v>
      </c>
      <c r="D137" s="109">
        <v>3284</v>
      </c>
      <c r="E137" s="109">
        <v>3271</v>
      </c>
      <c r="F137" s="109">
        <v>1421</v>
      </c>
      <c r="G137" s="109">
        <v>2648</v>
      </c>
      <c r="H137" s="109">
        <v>231</v>
      </c>
      <c r="I137" s="109">
        <v>9</v>
      </c>
      <c r="J137" s="109">
        <v>7</v>
      </c>
      <c r="K137" s="14">
        <f t="shared" si="2"/>
        <v>0.004166666666666652</v>
      </c>
    </row>
    <row r="138" spans="1:11" ht="15.75">
      <c r="A138" s="108">
        <v>0.4548611111111111</v>
      </c>
      <c r="B138" s="109">
        <v>136</v>
      </c>
      <c r="C138" s="109">
        <v>2410</v>
      </c>
      <c r="D138" s="109">
        <v>2252</v>
      </c>
      <c r="E138" s="109">
        <v>1350</v>
      </c>
      <c r="F138" s="109">
        <v>597</v>
      </c>
      <c r="G138" s="109">
        <v>1306</v>
      </c>
      <c r="H138" s="109">
        <v>386</v>
      </c>
      <c r="I138" s="109">
        <v>7</v>
      </c>
      <c r="J138" s="109">
        <v>9</v>
      </c>
      <c r="K138" s="14">
        <f t="shared" si="2"/>
        <v>0.004166666666666652</v>
      </c>
    </row>
    <row r="139" spans="1:11" ht="15.75">
      <c r="A139" s="108">
        <v>0.4590277777777778</v>
      </c>
      <c r="B139" s="109">
        <v>137</v>
      </c>
      <c r="C139" s="109">
        <v>1379</v>
      </c>
      <c r="D139" s="109">
        <v>440</v>
      </c>
      <c r="E139" s="109">
        <v>115</v>
      </c>
      <c r="F139" s="109">
        <v>1114</v>
      </c>
      <c r="G139" s="109">
        <v>2667</v>
      </c>
      <c r="H139" s="109">
        <v>3234</v>
      </c>
      <c r="I139" s="109">
        <v>11</v>
      </c>
      <c r="J139" s="109">
        <v>13</v>
      </c>
      <c r="K139" s="14">
        <f t="shared" si="2"/>
        <v>0.004166666666666707</v>
      </c>
    </row>
    <row r="140" spans="1:11" ht="15.75">
      <c r="A140" s="108">
        <v>0.4625</v>
      </c>
      <c r="B140" s="109">
        <v>138</v>
      </c>
      <c r="C140" s="109">
        <v>2041</v>
      </c>
      <c r="D140" s="109">
        <v>2337</v>
      </c>
      <c r="E140" s="109">
        <v>3299</v>
      </c>
      <c r="F140" s="109">
        <v>1075</v>
      </c>
      <c r="G140" s="109">
        <v>2169</v>
      </c>
      <c r="H140" s="109">
        <v>2583</v>
      </c>
      <c r="I140" s="109">
        <v>10</v>
      </c>
      <c r="J140" s="109">
        <v>5</v>
      </c>
      <c r="K140" s="14">
        <f t="shared" si="2"/>
        <v>0.00347222222222221</v>
      </c>
    </row>
    <row r="141" spans="1:11" ht="15.75">
      <c r="A141" s="108">
        <v>0.4673611111111111</v>
      </c>
      <c r="B141" s="109">
        <v>139</v>
      </c>
      <c r="C141" s="109">
        <v>2557</v>
      </c>
      <c r="D141" s="109">
        <v>126</v>
      </c>
      <c r="E141" s="109">
        <v>191</v>
      </c>
      <c r="F141" s="109">
        <v>3142</v>
      </c>
      <c r="G141" s="109">
        <v>3405</v>
      </c>
      <c r="H141" s="109">
        <v>1747</v>
      </c>
      <c r="I141" s="109">
        <v>10</v>
      </c>
      <c r="J141" s="109">
        <v>3</v>
      </c>
      <c r="K141" s="14">
        <f t="shared" si="2"/>
        <v>0.004861111111111094</v>
      </c>
    </row>
    <row r="142" spans="1:11" ht="15.75">
      <c r="A142" s="108">
        <v>0.4708333333333334</v>
      </c>
      <c r="B142" s="109">
        <v>140</v>
      </c>
      <c r="C142" s="109">
        <v>1649</v>
      </c>
      <c r="D142" s="109">
        <v>1676</v>
      </c>
      <c r="E142" s="109">
        <v>1033</v>
      </c>
      <c r="F142" s="109">
        <v>3339</v>
      </c>
      <c r="G142" s="109">
        <v>2449</v>
      </c>
      <c r="H142" s="109">
        <v>3207</v>
      </c>
      <c r="I142" s="109">
        <v>8</v>
      </c>
      <c r="J142" s="109">
        <v>4</v>
      </c>
      <c r="K142" s="14">
        <f t="shared" si="2"/>
        <v>0.0034722222222222654</v>
      </c>
    </row>
    <row r="143" spans="1:11" ht="15.75">
      <c r="A143" s="108">
        <v>0.47430555555555554</v>
      </c>
      <c r="B143" s="109">
        <v>141</v>
      </c>
      <c r="C143" s="109">
        <v>1986</v>
      </c>
      <c r="D143" s="109">
        <v>88</v>
      </c>
      <c r="E143" s="109">
        <v>368</v>
      </c>
      <c r="F143" s="109">
        <v>1764</v>
      </c>
      <c r="G143" s="109">
        <v>2345</v>
      </c>
      <c r="H143" s="109">
        <v>3145</v>
      </c>
      <c r="I143" s="109">
        <v>14</v>
      </c>
      <c r="J143" s="109">
        <v>7</v>
      </c>
      <c r="K143" s="14">
        <f t="shared" si="2"/>
        <v>0.0034722222222221544</v>
      </c>
    </row>
    <row r="144" spans="1:11" ht="15.75">
      <c r="A144" s="108">
        <v>0.4777777777777778</v>
      </c>
      <c r="B144" s="109">
        <v>142</v>
      </c>
      <c r="C144" s="109">
        <v>931</v>
      </c>
      <c r="D144" s="109">
        <v>141</v>
      </c>
      <c r="E144" s="109">
        <v>1334</v>
      </c>
      <c r="F144" s="109">
        <v>888</v>
      </c>
      <c r="G144" s="109">
        <v>138</v>
      </c>
      <c r="H144" s="109">
        <v>48</v>
      </c>
      <c r="I144" s="109">
        <v>3</v>
      </c>
      <c r="J144" s="109">
        <v>4</v>
      </c>
      <c r="K144" s="14">
        <f t="shared" si="2"/>
        <v>0.0034722222222222654</v>
      </c>
    </row>
    <row r="145" spans="1:11" ht="15.75">
      <c r="A145" s="108">
        <v>0.4826388888888889</v>
      </c>
      <c r="B145" s="109">
        <v>143</v>
      </c>
      <c r="C145" s="109">
        <v>624</v>
      </c>
      <c r="D145" s="109">
        <v>816</v>
      </c>
      <c r="E145" s="109">
        <v>1538</v>
      </c>
      <c r="F145" s="109">
        <v>1126</v>
      </c>
      <c r="G145" s="109">
        <v>469</v>
      </c>
      <c r="H145" s="109">
        <v>340</v>
      </c>
      <c r="I145" s="109">
        <v>8</v>
      </c>
      <c r="J145" s="109">
        <v>3</v>
      </c>
      <c r="K145" s="14">
        <f t="shared" si="2"/>
        <v>0.004861111111111094</v>
      </c>
    </row>
    <row r="146" spans="1:12" ht="15.75">
      <c r="A146" s="108">
        <v>0.48819444444444443</v>
      </c>
      <c r="B146" s="109">
        <v>144</v>
      </c>
      <c r="C146" s="109">
        <v>75</v>
      </c>
      <c r="D146" s="109">
        <v>573</v>
      </c>
      <c r="E146" s="109">
        <v>1251</v>
      </c>
      <c r="F146" s="109">
        <v>1398</v>
      </c>
      <c r="G146" s="109">
        <v>1421</v>
      </c>
      <c r="H146" s="109">
        <v>192</v>
      </c>
      <c r="I146" s="109">
        <v>9</v>
      </c>
      <c r="J146" s="109">
        <v>3</v>
      </c>
      <c r="K146" s="14">
        <f t="shared" si="2"/>
        <v>0.005555555555555536</v>
      </c>
      <c r="L146" s="14">
        <f>(SUM(K117:K146))/(146-117)</f>
        <v>0.004238505747126435</v>
      </c>
    </row>
    <row r="147" spans="7:12" ht="15.75">
      <c r="G147" t="s">
        <v>128</v>
      </c>
      <c r="I147">
        <f>SUM(I3:I146)</f>
        <v>1086</v>
      </c>
      <c r="J147">
        <f>SUM(J3:J146)</f>
        <v>1023</v>
      </c>
      <c r="L147" s="14">
        <f>(SUM(K3:K146))/(146-3-4)</f>
        <v>0.004356514788169466</v>
      </c>
    </row>
    <row r="148" spans="7:10" ht="15.75">
      <c r="G148" t="s">
        <v>129</v>
      </c>
      <c r="J148" s="112">
        <f>(I147+J147)/(146-2)/2</f>
        <v>7.322916666666667</v>
      </c>
    </row>
    <row r="149" ht="15.75">
      <c r="A149" s="110"/>
    </row>
    <row r="150" spans="1:11" ht="15.75">
      <c r="A150" s="121" t="s">
        <v>3</v>
      </c>
      <c r="B150" s="121"/>
      <c r="C150" s="121"/>
      <c r="D150" s="121"/>
      <c r="E150" s="121"/>
      <c r="F150" s="121"/>
      <c r="G150" s="121"/>
      <c r="H150" s="121"/>
      <c r="I150" s="121"/>
      <c r="J150" s="121"/>
      <c r="K150" s="121"/>
    </row>
    <row r="151" spans="1:11" ht="31.5">
      <c r="A151" s="107" t="s">
        <v>4</v>
      </c>
      <c r="B151" s="107" t="s">
        <v>5</v>
      </c>
      <c r="C151" s="107" t="s">
        <v>6</v>
      </c>
      <c r="D151" s="107" t="s">
        <v>7</v>
      </c>
      <c r="E151" s="107" t="s">
        <v>8</v>
      </c>
      <c r="F151" s="107" t="s">
        <v>9</v>
      </c>
      <c r="G151" s="107" t="s">
        <v>10</v>
      </c>
      <c r="H151" s="107" t="s">
        <v>11</v>
      </c>
      <c r="I151" s="107" t="s">
        <v>12</v>
      </c>
      <c r="J151" s="107" t="s">
        <v>13</v>
      </c>
      <c r="K151" s="107" t="s">
        <v>14</v>
      </c>
    </row>
    <row r="152" spans="1:11" ht="15.75">
      <c r="A152" s="108">
        <v>0.545138888888889</v>
      </c>
      <c r="B152" s="111" t="s">
        <v>15</v>
      </c>
      <c r="C152" s="109">
        <v>1</v>
      </c>
      <c r="D152" s="109">
        <v>2041</v>
      </c>
      <c r="E152" s="109">
        <v>1114</v>
      </c>
      <c r="F152" s="109">
        <v>469</v>
      </c>
      <c r="G152" s="109">
        <v>368</v>
      </c>
      <c r="H152" s="109">
        <v>1732</v>
      </c>
      <c r="I152" s="109">
        <v>1511</v>
      </c>
      <c r="J152" s="109">
        <v>17</v>
      </c>
      <c r="K152" s="109">
        <v>14</v>
      </c>
    </row>
    <row r="153" spans="1:11" ht="15.75">
      <c r="A153" s="108">
        <v>0.55625</v>
      </c>
      <c r="B153" s="111" t="s">
        <v>16</v>
      </c>
      <c r="C153" s="109">
        <v>2</v>
      </c>
      <c r="D153" s="109">
        <v>141</v>
      </c>
      <c r="E153" s="109">
        <v>27</v>
      </c>
      <c r="F153" s="109">
        <v>2612</v>
      </c>
      <c r="G153" s="109">
        <v>624</v>
      </c>
      <c r="H153" s="109">
        <v>1306</v>
      </c>
      <c r="I153" s="109">
        <v>2337</v>
      </c>
      <c r="J153" s="109">
        <v>6</v>
      </c>
      <c r="K153" s="109">
        <v>11</v>
      </c>
    </row>
    <row r="154" spans="1:11" ht="15.75">
      <c r="A154" s="108">
        <v>0.5625</v>
      </c>
      <c r="B154" s="111" t="s">
        <v>17</v>
      </c>
      <c r="C154" s="109">
        <v>3</v>
      </c>
      <c r="D154" s="109">
        <v>111</v>
      </c>
      <c r="E154" s="109">
        <v>2630</v>
      </c>
      <c r="F154" s="109">
        <v>1538</v>
      </c>
      <c r="G154" s="109">
        <v>40</v>
      </c>
      <c r="H154" s="109">
        <v>2775</v>
      </c>
      <c r="I154" s="109">
        <v>3234</v>
      </c>
      <c r="J154" s="109">
        <v>7</v>
      </c>
      <c r="K154" s="109">
        <v>5</v>
      </c>
    </row>
    <row r="155" spans="1:11" ht="15.75">
      <c r="A155" s="108">
        <v>0.5673611111111111</v>
      </c>
      <c r="B155" s="111" t="s">
        <v>18</v>
      </c>
      <c r="C155" s="109">
        <v>4</v>
      </c>
      <c r="D155" s="109">
        <v>888</v>
      </c>
      <c r="E155" s="109">
        <v>1676</v>
      </c>
      <c r="F155" s="109">
        <v>1986</v>
      </c>
      <c r="G155" s="109">
        <v>573</v>
      </c>
      <c r="H155" s="109">
        <v>88</v>
      </c>
      <c r="I155" s="109">
        <v>175</v>
      </c>
      <c r="J155" s="109">
        <v>14</v>
      </c>
      <c r="K155" s="109">
        <v>13</v>
      </c>
    </row>
    <row r="156" spans="1:11" ht="15.75">
      <c r="A156" s="108">
        <v>0.5722222222222222</v>
      </c>
      <c r="B156" s="111" t="s">
        <v>19</v>
      </c>
      <c r="C156" s="109">
        <v>5</v>
      </c>
      <c r="D156" s="109">
        <v>1114</v>
      </c>
      <c r="E156" s="109">
        <v>469</v>
      </c>
      <c r="F156" s="109">
        <v>2041</v>
      </c>
      <c r="G156" s="109">
        <v>368</v>
      </c>
      <c r="H156" s="109">
        <v>1732</v>
      </c>
      <c r="I156" s="109">
        <v>1511</v>
      </c>
      <c r="J156" s="109">
        <v>23</v>
      </c>
      <c r="K156" s="109">
        <v>10</v>
      </c>
    </row>
    <row r="157" spans="1:11" ht="15.75">
      <c r="A157" s="108">
        <v>0.576388888888889</v>
      </c>
      <c r="B157" s="111" t="s">
        <v>20</v>
      </c>
      <c r="C157" s="109">
        <v>6</v>
      </c>
      <c r="D157" s="109">
        <v>2612</v>
      </c>
      <c r="E157" s="109">
        <v>141</v>
      </c>
      <c r="F157" s="109">
        <v>27</v>
      </c>
      <c r="G157" s="109">
        <v>2337</v>
      </c>
      <c r="H157" s="109">
        <v>624</v>
      </c>
      <c r="I157" s="109">
        <v>1306</v>
      </c>
      <c r="J157" s="109">
        <v>14</v>
      </c>
      <c r="K157" s="109">
        <v>11</v>
      </c>
    </row>
    <row r="158" spans="1:11" ht="15.75">
      <c r="A158" s="108">
        <v>0.579861111111111</v>
      </c>
      <c r="B158" s="111" t="s">
        <v>21</v>
      </c>
      <c r="C158" s="109">
        <v>7</v>
      </c>
      <c r="D158" s="109">
        <v>111</v>
      </c>
      <c r="E158" s="109">
        <v>2630</v>
      </c>
      <c r="F158" s="109">
        <v>1538</v>
      </c>
      <c r="G158" s="109">
        <v>40</v>
      </c>
      <c r="H158" s="109">
        <v>2775</v>
      </c>
      <c r="I158" s="109">
        <v>3234</v>
      </c>
      <c r="J158" s="109">
        <v>14</v>
      </c>
      <c r="K158" s="109">
        <v>12</v>
      </c>
    </row>
    <row r="159" spans="1:11" ht="15.75">
      <c r="A159" s="108">
        <v>0.6055555555555555</v>
      </c>
      <c r="B159" s="111" t="s">
        <v>22</v>
      </c>
      <c r="C159" s="109">
        <v>8</v>
      </c>
      <c r="D159" s="109">
        <v>1676</v>
      </c>
      <c r="E159" s="109">
        <v>888</v>
      </c>
      <c r="F159" s="109">
        <v>1986</v>
      </c>
      <c r="G159" s="109">
        <v>88</v>
      </c>
      <c r="H159" s="109">
        <v>573</v>
      </c>
      <c r="I159" s="109">
        <v>175</v>
      </c>
      <c r="J159" s="109">
        <v>14</v>
      </c>
      <c r="K159" s="109">
        <v>19</v>
      </c>
    </row>
    <row r="160" spans="1:11" ht="15.75">
      <c r="A160" s="108">
        <v>0.6097222222222222</v>
      </c>
      <c r="B160" s="111" t="s">
        <v>31</v>
      </c>
      <c r="C160" s="109">
        <v>10</v>
      </c>
      <c r="D160" s="109">
        <v>2612</v>
      </c>
      <c r="E160" s="109">
        <v>27</v>
      </c>
      <c r="F160" s="109">
        <v>141</v>
      </c>
      <c r="G160" s="109">
        <v>2337</v>
      </c>
      <c r="H160" s="109">
        <v>1306</v>
      </c>
      <c r="I160" s="109">
        <v>624</v>
      </c>
      <c r="J160" s="109">
        <v>13</v>
      </c>
      <c r="K160" s="109">
        <v>10</v>
      </c>
    </row>
    <row r="161" spans="1:11" ht="15.75">
      <c r="A161" s="108">
        <v>0.6201388888888889</v>
      </c>
      <c r="B161" s="111" t="s">
        <v>23</v>
      </c>
      <c r="C161" s="109">
        <v>12</v>
      </c>
      <c r="D161" s="109">
        <v>1676</v>
      </c>
      <c r="E161" s="109">
        <v>1986</v>
      </c>
      <c r="F161" s="109">
        <v>1421</v>
      </c>
      <c r="G161" s="109">
        <v>88</v>
      </c>
      <c r="H161" s="109">
        <v>175</v>
      </c>
      <c r="I161" s="109">
        <v>573</v>
      </c>
      <c r="J161" s="109">
        <v>8</v>
      </c>
      <c r="K161" s="109">
        <v>5</v>
      </c>
    </row>
    <row r="162" spans="1:11" ht="15.75">
      <c r="A162" s="108">
        <v>0.6284722222222222</v>
      </c>
      <c r="B162" s="111" t="s">
        <v>24</v>
      </c>
      <c r="C162" s="109">
        <v>13</v>
      </c>
      <c r="D162" s="109">
        <v>2041</v>
      </c>
      <c r="E162" s="109">
        <v>1114</v>
      </c>
      <c r="F162" s="109">
        <v>469</v>
      </c>
      <c r="G162" s="109">
        <v>2612</v>
      </c>
      <c r="H162" s="109">
        <v>27</v>
      </c>
      <c r="I162" s="109">
        <v>141</v>
      </c>
      <c r="J162" s="109">
        <v>14</v>
      </c>
      <c r="K162" s="109">
        <v>5</v>
      </c>
    </row>
    <row r="163" spans="1:11" ht="15.75">
      <c r="A163" s="108">
        <v>0.6326388888888889</v>
      </c>
      <c r="B163" s="111" t="s">
        <v>25</v>
      </c>
      <c r="C163" s="109">
        <v>14</v>
      </c>
      <c r="D163" s="109">
        <v>1538</v>
      </c>
      <c r="E163" s="109">
        <v>2630</v>
      </c>
      <c r="F163" s="109">
        <v>111</v>
      </c>
      <c r="G163" s="109">
        <v>1676</v>
      </c>
      <c r="H163" s="109">
        <v>1421</v>
      </c>
      <c r="I163" s="109">
        <v>1986</v>
      </c>
      <c r="J163" s="109">
        <v>9</v>
      </c>
      <c r="K163" s="109">
        <v>13</v>
      </c>
    </row>
    <row r="164" spans="1:11" ht="15.75">
      <c r="A164" s="108">
        <v>0.638888888888889</v>
      </c>
      <c r="B164" s="111" t="s">
        <v>26</v>
      </c>
      <c r="C164" s="109">
        <v>15</v>
      </c>
      <c r="D164" s="109">
        <v>2041</v>
      </c>
      <c r="E164" s="109">
        <v>469</v>
      </c>
      <c r="F164" s="109">
        <v>1114</v>
      </c>
      <c r="G164" s="109">
        <v>2612</v>
      </c>
      <c r="H164" s="109">
        <v>141</v>
      </c>
      <c r="I164" s="109">
        <v>27</v>
      </c>
      <c r="J164" s="109">
        <v>19</v>
      </c>
      <c r="K164" s="109">
        <v>5</v>
      </c>
    </row>
    <row r="165" spans="1:11" ht="15.75">
      <c r="A165" s="108">
        <v>0.642361111111111</v>
      </c>
      <c r="B165" s="111" t="s">
        <v>27</v>
      </c>
      <c r="C165" s="109">
        <v>16</v>
      </c>
      <c r="D165" s="109">
        <v>111</v>
      </c>
      <c r="E165" s="109">
        <v>2630</v>
      </c>
      <c r="F165" s="109">
        <v>1538</v>
      </c>
      <c r="G165" s="109">
        <v>1986</v>
      </c>
      <c r="H165" s="109">
        <v>1421</v>
      </c>
      <c r="I165" s="109">
        <v>1676</v>
      </c>
      <c r="J165" s="109">
        <v>4</v>
      </c>
      <c r="K165" s="109">
        <v>10</v>
      </c>
    </row>
    <row r="166" spans="1:11" ht="15.75">
      <c r="A166" s="108">
        <v>0.65</v>
      </c>
      <c r="B166" s="111" t="s">
        <v>29</v>
      </c>
      <c r="C166" s="109">
        <v>19</v>
      </c>
      <c r="D166" s="109">
        <v>2041</v>
      </c>
      <c r="E166" s="109">
        <v>469</v>
      </c>
      <c r="F166" s="109">
        <v>1114</v>
      </c>
      <c r="G166" s="109">
        <v>1986</v>
      </c>
      <c r="H166" s="109">
        <v>1676</v>
      </c>
      <c r="I166" s="109">
        <v>1421</v>
      </c>
      <c r="J166" s="109">
        <v>24</v>
      </c>
      <c r="K166" s="109">
        <v>11</v>
      </c>
    </row>
    <row r="167" spans="1:11" ht="15.75">
      <c r="A167" s="108">
        <v>0.6590277777777778</v>
      </c>
      <c r="B167" s="111" t="s">
        <v>30</v>
      </c>
      <c r="C167" s="109">
        <v>20</v>
      </c>
      <c r="D167" s="109">
        <v>469</v>
      </c>
      <c r="E167" s="109">
        <v>1114</v>
      </c>
      <c r="F167" s="109">
        <v>2041</v>
      </c>
      <c r="G167" s="109">
        <v>1676</v>
      </c>
      <c r="H167" s="109">
        <v>1986</v>
      </c>
      <c r="I167" s="109">
        <v>1421</v>
      </c>
      <c r="J167" s="109">
        <v>21</v>
      </c>
      <c r="K167" s="109">
        <v>10</v>
      </c>
    </row>
    <row r="168" spans="8:11" ht="15.75">
      <c r="H168" t="s">
        <v>128</v>
      </c>
      <c r="J168">
        <f>SUM(J152:J167)</f>
        <v>221</v>
      </c>
      <c r="K168" s="32">
        <f>SUM(K152:K167)</f>
        <v>164</v>
      </c>
    </row>
    <row r="169" spans="8:11" ht="15.75">
      <c r="H169" t="s">
        <v>129</v>
      </c>
      <c r="K169" s="112">
        <f>(J168+K168)/(167-151)/2</f>
        <v>12.03125</v>
      </c>
    </row>
  </sheetData>
  <sheetProtection/>
  <mergeCells count="2">
    <mergeCell ref="A1:J1"/>
    <mergeCell ref="A150:K150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M170"/>
  <sheetViews>
    <sheetView zoomScalePageLayoutView="0" workbookViewId="0" topLeftCell="A136">
      <selection activeCell="L170" sqref="L170"/>
    </sheetView>
  </sheetViews>
  <sheetFormatPr defaultColWidth="8.875" defaultRowHeight="15.75"/>
  <sheetData>
    <row r="1" spans="1:10" ht="15.75">
      <c r="A1" s="121" t="s">
        <v>36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1" ht="31.5">
      <c r="A2" s="107" t="s">
        <v>4</v>
      </c>
      <c r="B2" s="107" t="s">
        <v>6</v>
      </c>
      <c r="C2" s="107" t="s">
        <v>7</v>
      </c>
      <c r="D2" s="107" t="s">
        <v>8</v>
      </c>
      <c r="E2" s="107" t="s">
        <v>9</v>
      </c>
      <c r="F2" s="107" t="s">
        <v>10</v>
      </c>
      <c r="G2" s="107" t="s">
        <v>11</v>
      </c>
      <c r="H2" s="107" t="s">
        <v>12</v>
      </c>
      <c r="I2" s="107" t="s">
        <v>13</v>
      </c>
      <c r="J2" s="107" t="s">
        <v>14</v>
      </c>
      <c r="K2" s="11" t="s">
        <v>39</v>
      </c>
    </row>
    <row r="3" spans="1:12" ht="15.75">
      <c r="A3" s="108">
        <v>0.5444444444444444</v>
      </c>
      <c r="B3" s="109">
        <v>1</v>
      </c>
      <c r="C3" s="109">
        <v>1714</v>
      </c>
      <c r="D3" s="109">
        <v>63</v>
      </c>
      <c r="E3" s="109">
        <v>2429</v>
      </c>
      <c r="F3" s="109">
        <v>503</v>
      </c>
      <c r="G3" s="109">
        <v>263</v>
      </c>
      <c r="H3" s="109">
        <v>1058</v>
      </c>
      <c r="I3" s="109">
        <v>8</v>
      </c>
      <c r="J3" s="109">
        <v>4</v>
      </c>
      <c r="K3">
        <v>0</v>
      </c>
      <c r="L3" t="s">
        <v>41</v>
      </c>
    </row>
    <row r="4" spans="1:11" ht="15.75">
      <c r="A4" s="108">
        <v>0.548611111111111</v>
      </c>
      <c r="B4" s="109">
        <v>2</v>
      </c>
      <c r="C4" s="109">
        <v>56</v>
      </c>
      <c r="D4" s="109">
        <v>1983</v>
      </c>
      <c r="E4" s="109">
        <v>1259</v>
      </c>
      <c r="F4" s="109">
        <v>228</v>
      </c>
      <c r="G4" s="109">
        <v>1517</v>
      </c>
      <c r="H4" s="109">
        <v>1086</v>
      </c>
      <c r="I4" s="109">
        <v>4</v>
      </c>
      <c r="J4" s="109">
        <v>10</v>
      </c>
      <c r="K4" s="14">
        <f aca="true" t="shared" si="0" ref="K4:K67">A4-A3</f>
        <v>0.004166666666666652</v>
      </c>
    </row>
    <row r="5" spans="1:11" ht="15.75">
      <c r="A5" s="108">
        <v>0.5541666666666667</v>
      </c>
      <c r="B5" s="109">
        <v>3</v>
      </c>
      <c r="C5" s="109">
        <v>957</v>
      </c>
      <c r="D5" s="109">
        <v>900</v>
      </c>
      <c r="E5" s="109">
        <v>2036</v>
      </c>
      <c r="F5" s="109">
        <v>1367</v>
      </c>
      <c r="G5" s="109">
        <v>2437</v>
      </c>
      <c r="H5" s="109">
        <v>2122</v>
      </c>
      <c r="I5" s="109">
        <v>4</v>
      </c>
      <c r="J5" s="109">
        <v>11</v>
      </c>
      <c r="K5" s="14">
        <f t="shared" si="0"/>
        <v>0.005555555555555647</v>
      </c>
    </row>
    <row r="6" spans="1:11" ht="15.75">
      <c r="A6" s="108">
        <v>0.5590277777777778</v>
      </c>
      <c r="B6" s="109">
        <v>4</v>
      </c>
      <c r="C6" s="109">
        <v>3164</v>
      </c>
      <c r="D6" s="109">
        <v>3335</v>
      </c>
      <c r="E6" s="109">
        <v>702</v>
      </c>
      <c r="F6" s="109">
        <v>648</v>
      </c>
      <c r="G6" s="109">
        <v>744</v>
      </c>
      <c r="H6" s="109">
        <v>2283</v>
      </c>
      <c r="I6" s="109">
        <v>0</v>
      </c>
      <c r="J6" s="109">
        <v>6</v>
      </c>
      <c r="K6" s="14">
        <f t="shared" si="0"/>
        <v>0.004861111111111094</v>
      </c>
    </row>
    <row r="7" spans="1:11" ht="15.75">
      <c r="A7" s="108">
        <v>0.5645833333333333</v>
      </c>
      <c r="B7" s="109">
        <v>5</v>
      </c>
      <c r="C7" s="109">
        <v>379</v>
      </c>
      <c r="D7" s="109">
        <v>3381</v>
      </c>
      <c r="E7" s="109">
        <v>3310</v>
      </c>
      <c r="F7" s="109">
        <v>51</v>
      </c>
      <c r="G7" s="109">
        <v>1625</v>
      </c>
      <c r="H7" s="109">
        <v>2077</v>
      </c>
      <c r="I7" s="109">
        <v>0</v>
      </c>
      <c r="J7" s="109">
        <v>12</v>
      </c>
      <c r="K7" s="14">
        <f t="shared" si="0"/>
        <v>0.005555555555555536</v>
      </c>
    </row>
    <row r="8" spans="1:11" ht="15.75">
      <c r="A8" s="108">
        <v>0.5680555555555555</v>
      </c>
      <c r="B8" s="109">
        <v>6</v>
      </c>
      <c r="C8" s="109">
        <v>2990</v>
      </c>
      <c r="D8" s="109">
        <v>217</v>
      </c>
      <c r="E8" s="109">
        <v>2067</v>
      </c>
      <c r="F8" s="109">
        <v>1584</v>
      </c>
      <c r="G8" s="109">
        <v>3352</v>
      </c>
      <c r="H8" s="109">
        <v>78</v>
      </c>
      <c r="I8" s="109">
        <v>2</v>
      </c>
      <c r="J8" s="109">
        <v>6</v>
      </c>
      <c r="K8" s="14">
        <f t="shared" si="0"/>
        <v>0.00347222222222221</v>
      </c>
    </row>
    <row r="9" spans="1:11" ht="15.75">
      <c r="A9" s="108">
        <v>0.5756944444444444</v>
      </c>
      <c r="B9" s="109">
        <v>7</v>
      </c>
      <c r="C9" s="109">
        <v>1002</v>
      </c>
      <c r="D9" s="109">
        <v>3158</v>
      </c>
      <c r="E9" s="109">
        <v>365</v>
      </c>
      <c r="F9" s="109">
        <v>68</v>
      </c>
      <c r="G9" s="109">
        <v>714</v>
      </c>
      <c r="H9" s="109">
        <v>2056</v>
      </c>
      <c r="I9" s="109">
        <v>6</v>
      </c>
      <c r="J9" s="109">
        <v>10</v>
      </c>
      <c r="K9" s="14">
        <f t="shared" si="0"/>
        <v>0.007638888888888862</v>
      </c>
    </row>
    <row r="10" spans="1:11" ht="15.75">
      <c r="A10" s="108">
        <v>0.5805555555555556</v>
      </c>
      <c r="B10" s="109">
        <v>8</v>
      </c>
      <c r="C10" s="109">
        <v>79</v>
      </c>
      <c r="D10" s="109">
        <v>2468</v>
      </c>
      <c r="E10" s="109">
        <v>188</v>
      </c>
      <c r="F10" s="109">
        <v>1522</v>
      </c>
      <c r="G10" s="109">
        <v>2834</v>
      </c>
      <c r="H10" s="109">
        <v>2108</v>
      </c>
      <c r="I10" s="109">
        <v>11</v>
      </c>
      <c r="J10" s="109">
        <v>4</v>
      </c>
      <c r="K10" s="14">
        <f t="shared" si="0"/>
        <v>0.004861111111111205</v>
      </c>
    </row>
    <row r="11" spans="1:11" ht="15.75">
      <c r="A11" s="108">
        <v>0.5847222222222223</v>
      </c>
      <c r="B11" s="109">
        <v>9</v>
      </c>
      <c r="C11" s="109">
        <v>1466</v>
      </c>
      <c r="D11" s="109">
        <v>100</v>
      </c>
      <c r="E11" s="109">
        <v>1657</v>
      </c>
      <c r="F11" s="109">
        <v>1577</v>
      </c>
      <c r="G11" s="109">
        <v>2467</v>
      </c>
      <c r="H11" s="109">
        <v>1696</v>
      </c>
      <c r="I11" s="109">
        <v>8</v>
      </c>
      <c r="J11" s="109">
        <v>1</v>
      </c>
      <c r="K11" s="14">
        <f t="shared" si="0"/>
        <v>0.004166666666666652</v>
      </c>
    </row>
    <row r="12" spans="1:11" ht="15.75">
      <c r="A12" s="108">
        <v>0.5888888888888889</v>
      </c>
      <c r="B12" s="109">
        <v>10</v>
      </c>
      <c r="C12" s="109">
        <v>1403</v>
      </c>
      <c r="D12" s="109">
        <v>107</v>
      </c>
      <c r="E12" s="109">
        <v>230</v>
      </c>
      <c r="F12" s="109">
        <v>3204</v>
      </c>
      <c r="G12" s="109">
        <v>1474</v>
      </c>
      <c r="H12" s="109">
        <v>433</v>
      </c>
      <c r="I12" s="109">
        <v>12</v>
      </c>
      <c r="J12" s="109">
        <v>3</v>
      </c>
      <c r="K12" s="14">
        <f t="shared" si="0"/>
        <v>0.004166666666666652</v>
      </c>
    </row>
    <row r="13" spans="1:11" ht="15.75">
      <c r="A13" s="108">
        <v>0.5930555555555556</v>
      </c>
      <c r="B13" s="109">
        <v>11</v>
      </c>
      <c r="C13" s="109">
        <v>1739</v>
      </c>
      <c r="D13" s="109">
        <v>752</v>
      </c>
      <c r="E13" s="109">
        <v>1446</v>
      </c>
      <c r="F13" s="109">
        <v>1771</v>
      </c>
      <c r="G13" s="109">
        <v>1261</v>
      </c>
      <c r="H13" s="109">
        <v>2839</v>
      </c>
      <c r="I13" s="109">
        <v>0</v>
      </c>
      <c r="J13" s="109">
        <v>4</v>
      </c>
      <c r="K13" s="14">
        <f t="shared" si="0"/>
        <v>0.004166666666666652</v>
      </c>
    </row>
    <row r="14" spans="1:11" ht="15.75">
      <c r="A14" s="108">
        <v>0.5972222222222222</v>
      </c>
      <c r="B14" s="109">
        <v>12</v>
      </c>
      <c r="C14" s="109">
        <v>348</v>
      </c>
      <c r="D14" s="109">
        <v>1816</v>
      </c>
      <c r="E14" s="109">
        <v>85</v>
      </c>
      <c r="F14" s="109">
        <v>2130</v>
      </c>
      <c r="G14" s="109">
        <v>694</v>
      </c>
      <c r="H14" s="109">
        <v>2486</v>
      </c>
      <c r="I14" s="109">
        <v>8</v>
      </c>
      <c r="J14" s="109">
        <v>5</v>
      </c>
      <c r="K14" s="14">
        <f t="shared" si="0"/>
        <v>0.004166666666666652</v>
      </c>
    </row>
    <row r="15" spans="1:11" ht="15.75">
      <c r="A15" s="108">
        <v>0.6013888888888889</v>
      </c>
      <c r="B15" s="109">
        <v>13</v>
      </c>
      <c r="C15" s="109">
        <v>1717</v>
      </c>
      <c r="D15" s="109">
        <v>548</v>
      </c>
      <c r="E15" s="109">
        <v>649</v>
      </c>
      <c r="F15" s="109">
        <v>2500</v>
      </c>
      <c r="G15" s="109">
        <v>1305</v>
      </c>
      <c r="H15" s="109">
        <v>1735</v>
      </c>
      <c r="I15" s="109">
        <v>9</v>
      </c>
      <c r="J15" s="109">
        <v>5</v>
      </c>
      <c r="K15" s="14">
        <f t="shared" si="0"/>
        <v>0.004166666666666652</v>
      </c>
    </row>
    <row r="16" spans="1:11" ht="15.75">
      <c r="A16" s="108">
        <v>0.6055555555555555</v>
      </c>
      <c r="B16" s="109">
        <v>14</v>
      </c>
      <c r="C16" s="109">
        <v>2016</v>
      </c>
      <c r="D16" s="109">
        <v>3318</v>
      </c>
      <c r="E16" s="109">
        <v>3006</v>
      </c>
      <c r="F16" s="109">
        <v>3364</v>
      </c>
      <c r="G16" s="109">
        <v>3138</v>
      </c>
      <c r="H16" s="109">
        <v>292</v>
      </c>
      <c r="I16" s="109">
        <v>5</v>
      </c>
      <c r="J16" s="109">
        <v>10</v>
      </c>
      <c r="K16" s="14">
        <f t="shared" si="0"/>
        <v>0.004166666666666652</v>
      </c>
    </row>
    <row r="17" spans="1:11" ht="15.75">
      <c r="A17" s="108">
        <v>0.6090277777777778</v>
      </c>
      <c r="B17" s="109">
        <v>15</v>
      </c>
      <c r="C17" s="109">
        <v>3132</v>
      </c>
      <c r="D17" s="109">
        <v>3352</v>
      </c>
      <c r="E17" s="109">
        <v>68</v>
      </c>
      <c r="F17" s="109">
        <v>271</v>
      </c>
      <c r="G17" s="109">
        <v>3335</v>
      </c>
      <c r="H17" s="109">
        <v>2122</v>
      </c>
      <c r="I17" s="109">
        <v>1</v>
      </c>
      <c r="J17" s="109">
        <v>12</v>
      </c>
      <c r="K17" s="14">
        <f t="shared" si="0"/>
        <v>0.003472222222222321</v>
      </c>
    </row>
    <row r="18" spans="1:11" ht="15.75">
      <c r="A18" s="108">
        <v>0.6138888888888888</v>
      </c>
      <c r="B18" s="109">
        <v>16</v>
      </c>
      <c r="C18" s="109">
        <v>228</v>
      </c>
      <c r="D18" s="109">
        <v>1466</v>
      </c>
      <c r="E18" s="109">
        <v>2437</v>
      </c>
      <c r="F18" s="109">
        <v>1002</v>
      </c>
      <c r="G18" s="109">
        <v>2283</v>
      </c>
      <c r="H18" s="109">
        <v>3310</v>
      </c>
      <c r="I18" s="109">
        <v>4</v>
      </c>
      <c r="J18" s="109">
        <v>5</v>
      </c>
      <c r="K18" s="14">
        <f t="shared" si="0"/>
        <v>0.004861111111110983</v>
      </c>
    </row>
    <row r="19" spans="1:11" ht="15.75">
      <c r="A19" s="108">
        <v>0.6173611111111111</v>
      </c>
      <c r="B19" s="109">
        <v>17</v>
      </c>
      <c r="C19" s="109">
        <v>3381</v>
      </c>
      <c r="D19" s="109">
        <v>433</v>
      </c>
      <c r="E19" s="109">
        <v>3158</v>
      </c>
      <c r="F19" s="109">
        <v>1696</v>
      </c>
      <c r="G19" s="109">
        <v>1584</v>
      </c>
      <c r="H19" s="109">
        <v>1058</v>
      </c>
      <c r="I19" s="109">
        <v>1</v>
      </c>
      <c r="J19" s="109">
        <v>11</v>
      </c>
      <c r="K19" s="14">
        <f t="shared" si="0"/>
        <v>0.003472222222222321</v>
      </c>
    </row>
    <row r="20" spans="1:11" ht="15.75">
      <c r="A20" s="108">
        <v>0.6208333333333333</v>
      </c>
      <c r="B20" s="109">
        <v>18</v>
      </c>
      <c r="C20" s="109">
        <v>51</v>
      </c>
      <c r="D20" s="109">
        <v>2468</v>
      </c>
      <c r="E20" s="109">
        <v>3204</v>
      </c>
      <c r="F20" s="109">
        <v>2990</v>
      </c>
      <c r="G20" s="109">
        <v>1517</v>
      </c>
      <c r="H20" s="109">
        <v>2467</v>
      </c>
      <c r="I20" s="109">
        <v>3</v>
      </c>
      <c r="J20" s="109">
        <v>3</v>
      </c>
      <c r="K20" s="14">
        <f t="shared" si="0"/>
        <v>0.00347222222222221</v>
      </c>
    </row>
    <row r="21" spans="1:11" ht="15.75">
      <c r="A21" s="108">
        <v>0.625</v>
      </c>
      <c r="B21" s="109">
        <v>19</v>
      </c>
      <c r="C21" s="109">
        <v>1771</v>
      </c>
      <c r="D21" s="109">
        <v>1403</v>
      </c>
      <c r="E21" s="109">
        <v>63</v>
      </c>
      <c r="F21" s="109">
        <v>365</v>
      </c>
      <c r="G21" s="109">
        <v>78</v>
      </c>
      <c r="H21" s="109">
        <v>1086</v>
      </c>
      <c r="I21" s="109">
        <v>6</v>
      </c>
      <c r="J21" s="109">
        <v>12</v>
      </c>
      <c r="K21" s="14">
        <f t="shared" si="0"/>
        <v>0.004166666666666652</v>
      </c>
    </row>
    <row r="22" spans="1:11" ht="15.75">
      <c r="A22" s="108">
        <v>0.6326388888888889</v>
      </c>
      <c r="B22" s="109">
        <v>20</v>
      </c>
      <c r="C22" s="109">
        <v>1305</v>
      </c>
      <c r="D22" s="109">
        <v>2130</v>
      </c>
      <c r="E22" s="109">
        <v>648</v>
      </c>
      <c r="F22" s="109">
        <v>1983</v>
      </c>
      <c r="G22" s="109">
        <v>2036</v>
      </c>
      <c r="H22" s="109">
        <v>1446</v>
      </c>
      <c r="I22" s="109">
        <v>9</v>
      </c>
      <c r="J22" s="109">
        <v>0</v>
      </c>
      <c r="K22" s="14">
        <f t="shared" si="0"/>
        <v>0.007638888888888862</v>
      </c>
    </row>
    <row r="23" spans="1:11" ht="15.75">
      <c r="A23" s="108">
        <v>0.6361111111111112</v>
      </c>
      <c r="B23" s="109">
        <v>21</v>
      </c>
      <c r="C23" s="109">
        <v>292</v>
      </c>
      <c r="D23" s="109">
        <v>744</v>
      </c>
      <c r="E23" s="109">
        <v>900</v>
      </c>
      <c r="F23" s="109">
        <v>1816</v>
      </c>
      <c r="G23" s="109">
        <v>1739</v>
      </c>
      <c r="H23" s="109">
        <v>1625</v>
      </c>
      <c r="I23" s="109">
        <v>7</v>
      </c>
      <c r="J23" s="109">
        <v>10</v>
      </c>
      <c r="K23" s="14">
        <f t="shared" si="0"/>
        <v>0.003472222222222321</v>
      </c>
    </row>
    <row r="24" spans="1:11" ht="15.75">
      <c r="A24" s="108">
        <v>0.6395833333333333</v>
      </c>
      <c r="B24" s="109">
        <v>22</v>
      </c>
      <c r="C24" s="109">
        <v>2056</v>
      </c>
      <c r="D24" s="109">
        <v>3138</v>
      </c>
      <c r="E24" s="109">
        <v>271</v>
      </c>
      <c r="F24" s="109">
        <v>1474</v>
      </c>
      <c r="G24" s="109">
        <v>2077</v>
      </c>
      <c r="H24" s="109">
        <v>649</v>
      </c>
      <c r="I24" s="109">
        <v>11</v>
      </c>
      <c r="J24" s="109">
        <v>3</v>
      </c>
      <c r="K24" s="14">
        <f t="shared" si="0"/>
        <v>0.003472222222222099</v>
      </c>
    </row>
    <row r="25" spans="1:11" ht="15.75">
      <c r="A25" s="108">
        <v>0.64375</v>
      </c>
      <c r="B25" s="109">
        <v>23</v>
      </c>
      <c r="C25" s="109">
        <v>2500</v>
      </c>
      <c r="D25" s="109">
        <v>2486</v>
      </c>
      <c r="E25" s="109">
        <v>2108</v>
      </c>
      <c r="F25" s="109">
        <v>2839</v>
      </c>
      <c r="G25" s="109">
        <v>1657</v>
      </c>
      <c r="H25" s="109">
        <v>957</v>
      </c>
      <c r="I25" s="109">
        <v>0</v>
      </c>
      <c r="J25" s="109">
        <v>5</v>
      </c>
      <c r="K25" s="14">
        <f t="shared" si="0"/>
        <v>0.004166666666666763</v>
      </c>
    </row>
    <row r="26" spans="1:11" ht="15.75">
      <c r="A26" s="108">
        <v>0.6479166666666667</v>
      </c>
      <c r="B26" s="109">
        <v>24</v>
      </c>
      <c r="C26" s="109">
        <v>1367</v>
      </c>
      <c r="D26" s="109">
        <v>85</v>
      </c>
      <c r="E26" s="109">
        <v>379</v>
      </c>
      <c r="F26" s="109">
        <v>3006</v>
      </c>
      <c r="G26" s="109">
        <v>188</v>
      </c>
      <c r="H26" s="109">
        <v>752</v>
      </c>
      <c r="I26" s="109">
        <v>7</v>
      </c>
      <c r="J26" s="109">
        <v>4</v>
      </c>
      <c r="K26" s="14">
        <f t="shared" si="0"/>
        <v>0.004166666666666652</v>
      </c>
    </row>
    <row r="27" spans="1:11" ht="15.75">
      <c r="A27" s="108">
        <v>0.6513888888888889</v>
      </c>
      <c r="B27" s="109">
        <v>25</v>
      </c>
      <c r="C27" s="109">
        <v>2016</v>
      </c>
      <c r="D27" s="109">
        <v>2834</v>
      </c>
      <c r="E27" s="109">
        <v>263</v>
      </c>
      <c r="F27" s="109">
        <v>714</v>
      </c>
      <c r="G27" s="109">
        <v>548</v>
      </c>
      <c r="H27" s="109">
        <v>702</v>
      </c>
      <c r="I27" s="109">
        <v>13</v>
      </c>
      <c r="J27" s="109">
        <v>6</v>
      </c>
      <c r="K27" s="14">
        <f t="shared" si="0"/>
        <v>0.00347222222222221</v>
      </c>
    </row>
    <row r="28" spans="1:11" ht="15.75">
      <c r="A28" s="108">
        <v>0.65625</v>
      </c>
      <c r="B28" s="109">
        <v>26</v>
      </c>
      <c r="C28" s="109">
        <v>1735</v>
      </c>
      <c r="D28" s="109">
        <v>3132</v>
      </c>
      <c r="E28" s="109">
        <v>100</v>
      </c>
      <c r="F28" s="109">
        <v>1261</v>
      </c>
      <c r="G28" s="109">
        <v>2429</v>
      </c>
      <c r="H28" s="109">
        <v>1259</v>
      </c>
      <c r="I28" s="109">
        <v>6</v>
      </c>
      <c r="J28" s="109">
        <v>9</v>
      </c>
      <c r="K28" s="14">
        <f t="shared" si="0"/>
        <v>0.004861111111111094</v>
      </c>
    </row>
    <row r="29" spans="1:11" ht="15.75">
      <c r="A29" s="108">
        <v>0.6597222222222222</v>
      </c>
      <c r="B29" s="109">
        <v>27</v>
      </c>
      <c r="C29" s="109">
        <v>1577</v>
      </c>
      <c r="D29" s="109">
        <v>230</v>
      </c>
      <c r="E29" s="109">
        <v>56</v>
      </c>
      <c r="F29" s="109">
        <v>79</v>
      </c>
      <c r="G29" s="109">
        <v>1714</v>
      </c>
      <c r="H29" s="109">
        <v>3318</v>
      </c>
      <c r="I29" s="109">
        <v>5</v>
      </c>
      <c r="J29" s="109">
        <v>6</v>
      </c>
      <c r="K29" s="14">
        <f t="shared" si="0"/>
        <v>0.00347222222222221</v>
      </c>
    </row>
    <row r="30" spans="1:11" ht="15.75">
      <c r="A30" s="108">
        <v>0.6645833333333333</v>
      </c>
      <c r="B30" s="109">
        <v>28</v>
      </c>
      <c r="C30" s="109">
        <v>107</v>
      </c>
      <c r="D30" s="109">
        <v>217</v>
      </c>
      <c r="E30" s="109">
        <v>1522</v>
      </c>
      <c r="F30" s="109">
        <v>503</v>
      </c>
      <c r="G30" s="109">
        <v>1717</v>
      </c>
      <c r="H30" s="109">
        <v>694</v>
      </c>
      <c r="I30" s="109">
        <v>12</v>
      </c>
      <c r="J30" s="109">
        <v>9</v>
      </c>
      <c r="K30" s="14">
        <f t="shared" si="0"/>
        <v>0.004861111111111094</v>
      </c>
    </row>
    <row r="31" spans="1:11" ht="15.75">
      <c r="A31" s="108">
        <v>0.6680555555555556</v>
      </c>
      <c r="B31" s="109">
        <v>29</v>
      </c>
      <c r="C31" s="109">
        <v>348</v>
      </c>
      <c r="D31" s="109">
        <v>3164</v>
      </c>
      <c r="E31" s="109">
        <v>365</v>
      </c>
      <c r="F31" s="109">
        <v>2067</v>
      </c>
      <c r="G31" s="109">
        <v>3364</v>
      </c>
      <c r="H31" s="109">
        <v>51</v>
      </c>
      <c r="I31" s="109">
        <v>6</v>
      </c>
      <c r="J31" s="109">
        <v>6</v>
      </c>
      <c r="K31" s="14">
        <f t="shared" si="0"/>
        <v>0.003472222222222321</v>
      </c>
    </row>
    <row r="32" spans="1:11" ht="15.75">
      <c r="A32" s="108">
        <v>0.6736111111111112</v>
      </c>
      <c r="B32" s="109">
        <v>30</v>
      </c>
      <c r="C32" s="109">
        <v>3138</v>
      </c>
      <c r="D32" s="109">
        <v>3335</v>
      </c>
      <c r="E32" s="109">
        <v>1816</v>
      </c>
      <c r="F32" s="109">
        <v>2036</v>
      </c>
      <c r="G32" s="109">
        <v>2468</v>
      </c>
      <c r="H32" s="109">
        <v>228</v>
      </c>
      <c r="I32" s="109">
        <v>5</v>
      </c>
      <c r="J32" s="109">
        <v>4</v>
      </c>
      <c r="K32" s="14">
        <f t="shared" si="0"/>
        <v>0.005555555555555536</v>
      </c>
    </row>
    <row r="33" spans="1:11" ht="15.75">
      <c r="A33" s="108">
        <v>0.6770833333333334</v>
      </c>
      <c r="B33" s="109">
        <v>31</v>
      </c>
      <c r="C33" s="109">
        <v>2283</v>
      </c>
      <c r="D33" s="109">
        <v>2839</v>
      </c>
      <c r="E33" s="109">
        <v>1474</v>
      </c>
      <c r="F33" s="109">
        <v>85</v>
      </c>
      <c r="G33" s="109">
        <v>1584</v>
      </c>
      <c r="H33" s="109">
        <v>1002</v>
      </c>
      <c r="I33" s="109">
        <v>3</v>
      </c>
      <c r="J33" s="109">
        <v>2</v>
      </c>
      <c r="K33" s="14">
        <f t="shared" si="0"/>
        <v>0.00347222222222221</v>
      </c>
    </row>
    <row r="34" spans="1:11" ht="15.75">
      <c r="A34" s="108">
        <v>0.6805555555555555</v>
      </c>
      <c r="B34" s="109">
        <v>32</v>
      </c>
      <c r="C34" s="109">
        <v>1771</v>
      </c>
      <c r="D34" s="109">
        <v>957</v>
      </c>
      <c r="E34" s="109">
        <v>548</v>
      </c>
      <c r="F34" s="109">
        <v>2077</v>
      </c>
      <c r="G34" s="109">
        <v>1696</v>
      </c>
      <c r="H34" s="109">
        <v>3352</v>
      </c>
      <c r="I34" s="109">
        <v>9</v>
      </c>
      <c r="J34" s="109">
        <v>4</v>
      </c>
      <c r="K34" s="14">
        <f t="shared" si="0"/>
        <v>0.003472222222222099</v>
      </c>
    </row>
    <row r="35" spans="1:11" ht="15.75">
      <c r="A35" s="108">
        <v>0.6854166666666667</v>
      </c>
      <c r="B35" s="109">
        <v>33</v>
      </c>
      <c r="C35" s="109">
        <v>1983</v>
      </c>
      <c r="D35" s="109">
        <v>1058</v>
      </c>
      <c r="E35" s="109">
        <v>292</v>
      </c>
      <c r="F35" s="109">
        <v>271</v>
      </c>
      <c r="G35" s="109">
        <v>2500</v>
      </c>
      <c r="H35" s="109">
        <v>188</v>
      </c>
      <c r="I35" s="109">
        <v>10</v>
      </c>
      <c r="J35" s="109">
        <v>13</v>
      </c>
      <c r="K35" s="14">
        <f t="shared" si="0"/>
        <v>0.004861111111111205</v>
      </c>
    </row>
    <row r="36" spans="1:11" ht="15.75">
      <c r="A36" s="108">
        <v>0.6881944444444444</v>
      </c>
      <c r="B36" s="109">
        <v>34</v>
      </c>
      <c r="C36" s="109">
        <v>1577</v>
      </c>
      <c r="D36" s="109">
        <v>1259</v>
      </c>
      <c r="E36" s="109">
        <v>3006</v>
      </c>
      <c r="F36" s="109">
        <v>1305</v>
      </c>
      <c r="G36" s="109">
        <v>1625</v>
      </c>
      <c r="H36" s="109">
        <v>1403</v>
      </c>
      <c r="I36" s="109">
        <v>6</v>
      </c>
      <c r="J36" s="109">
        <v>7</v>
      </c>
      <c r="K36" s="14">
        <f t="shared" si="0"/>
        <v>0.002777777777777768</v>
      </c>
    </row>
    <row r="37" spans="1:11" ht="15.75">
      <c r="A37" s="108">
        <v>0.69375</v>
      </c>
      <c r="B37" s="109">
        <v>35</v>
      </c>
      <c r="C37" s="109">
        <v>2467</v>
      </c>
      <c r="D37" s="109">
        <v>79</v>
      </c>
      <c r="E37" s="109">
        <v>1367</v>
      </c>
      <c r="F37" s="109">
        <v>2429</v>
      </c>
      <c r="G37" s="109">
        <v>2486</v>
      </c>
      <c r="H37" s="109">
        <v>3158</v>
      </c>
      <c r="I37" s="109">
        <v>3</v>
      </c>
      <c r="J37" s="109">
        <v>4</v>
      </c>
      <c r="K37" s="14">
        <f t="shared" si="0"/>
        <v>0.005555555555555536</v>
      </c>
    </row>
    <row r="38" spans="1:11" ht="15.75">
      <c r="A38" s="108">
        <v>0.6965277777777777</v>
      </c>
      <c r="B38" s="109">
        <v>36</v>
      </c>
      <c r="C38" s="109">
        <v>1086</v>
      </c>
      <c r="D38" s="109">
        <v>2122</v>
      </c>
      <c r="E38" s="109">
        <v>714</v>
      </c>
      <c r="F38" s="109">
        <v>1735</v>
      </c>
      <c r="G38" s="109">
        <v>694</v>
      </c>
      <c r="H38" s="109">
        <v>2108</v>
      </c>
      <c r="I38" s="109">
        <v>13</v>
      </c>
      <c r="J38" s="109">
        <v>6</v>
      </c>
      <c r="K38" s="14">
        <f t="shared" si="0"/>
        <v>0.002777777777777768</v>
      </c>
    </row>
    <row r="39" spans="1:11" ht="15.75">
      <c r="A39" s="108">
        <v>0.7006944444444444</v>
      </c>
      <c r="B39" s="109">
        <v>37</v>
      </c>
      <c r="C39" s="109">
        <v>1517</v>
      </c>
      <c r="D39" s="109">
        <v>1714</v>
      </c>
      <c r="E39" s="109">
        <v>702</v>
      </c>
      <c r="F39" s="109">
        <v>348</v>
      </c>
      <c r="G39" s="109">
        <v>217</v>
      </c>
      <c r="H39" s="109">
        <v>3381</v>
      </c>
      <c r="I39" s="109">
        <v>9</v>
      </c>
      <c r="J39" s="109">
        <v>6</v>
      </c>
      <c r="K39" s="14">
        <f t="shared" si="0"/>
        <v>0.004166666666666652</v>
      </c>
    </row>
    <row r="40" spans="1:11" ht="15.75">
      <c r="A40" s="108">
        <v>0.7041666666666666</v>
      </c>
      <c r="B40" s="109">
        <v>38</v>
      </c>
      <c r="C40" s="109">
        <v>3164</v>
      </c>
      <c r="D40" s="109">
        <v>1739</v>
      </c>
      <c r="E40" s="109">
        <v>3132</v>
      </c>
      <c r="F40" s="109">
        <v>63</v>
      </c>
      <c r="G40" s="109">
        <v>1717</v>
      </c>
      <c r="H40" s="109">
        <v>1657</v>
      </c>
      <c r="I40" s="109">
        <v>6</v>
      </c>
      <c r="J40" s="109">
        <v>13</v>
      </c>
      <c r="K40" s="14">
        <f t="shared" si="0"/>
        <v>0.00347222222222221</v>
      </c>
    </row>
    <row r="41" spans="1:11" ht="15.75">
      <c r="A41" s="108">
        <v>0.7083333333333334</v>
      </c>
      <c r="B41" s="109">
        <v>39</v>
      </c>
      <c r="C41" s="109">
        <v>2130</v>
      </c>
      <c r="D41" s="109">
        <v>78</v>
      </c>
      <c r="E41" s="109">
        <v>100</v>
      </c>
      <c r="F41" s="109">
        <v>649</v>
      </c>
      <c r="G41" s="109">
        <v>2834</v>
      </c>
      <c r="H41" s="109">
        <v>3204</v>
      </c>
      <c r="I41" s="109">
        <v>5</v>
      </c>
      <c r="J41" s="109">
        <v>5</v>
      </c>
      <c r="K41" s="14">
        <f t="shared" si="0"/>
        <v>0.004166666666666763</v>
      </c>
    </row>
    <row r="42" spans="1:11" ht="15.75">
      <c r="A42" s="108">
        <v>0.7118055555555555</v>
      </c>
      <c r="B42" s="109">
        <v>40</v>
      </c>
      <c r="C42" s="109">
        <v>263</v>
      </c>
      <c r="D42" s="109">
        <v>1261</v>
      </c>
      <c r="E42" s="109">
        <v>68</v>
      </c>
      <c r="F42" s="109">
        <v>56</v>
      </c>
      <c r="G42" s="109">
        <v>379</v>
      </c>
      <c r="H42" s="109">
        <v>107</v>
      </c>
      <c r="I42" s="109">
        <v>9</v>
      </c>
      <c r="J42" s="109">
        <v>9</v>
      </c>
      <c r="K42" s="14">
        <f t="shared" si="0"/>
        <v>0.003472222222222099</v>
      </c>
    </row>
    <row r="43" spans="1:11" ht="15.75">
      <c r="A43" s="108">
        <v>0.7159722222222222</v>
      </c>
      <c r="B43" s="109">
        <v>41</v>
      </c>
      <c r="C43" s="109">
        <v>1446</v>
      </c>
      <c r="D43" s="109">
        <v>2016</v>
      </c>
      <c r="E43" s="109">
        <v>433</v>
      </c>
      <c r="F43" s="109">
        <v>2067</v>
      </c>
      <c r="G43" s="109">
        <v>3310</v>
      </c>
      <c r="H43" s="109">
        <v>1522</v>
      </c>
      <c r="I43" s="109">
        <v>7</v>
      </c>
      <c r="J43" s="109">
        <v>2</v>
      </c>
      <c r="K43" s="14">
        <f t="shared" si="0"/>
        <v>0.004166666666666763</v>
      </c>
    </row>
    <row r="44" spans="1:11" ht="15.75">
      <c r="A44" s="108">
        <v>0.720138888888889</v>
      </c>
      <c r="B44" s="109">
        <v>42</v>
      </c>
      <c r="C44" s="109">
        <v>648</v>
      </c>
      <c r="D44" s="109">
        <v>2056</v>
      </c>
      <c r="E44" s="109">
        <v>1466</v>
      </c>
      <c r="F44" s="109">
        <v>3318</v>
      </c>
      <c r="G44" s="109">
        <v>900</v>
      </c>
      <c r="H44" s="109">
        <v>752</v>
      </c>
      <c r="I44" s="109">
        <v>10</v>
      </c>
      <c r="J44" s="109">
        <v>2</v>
      </c>
      <c r="K44" s="14">
        <f t="shared" si="0"/>
        <v>0.004166666666666763</v>
      </c>
    </row>
    <row r="45" spans="1:12" ht="15.75">
      <c r="A45" s="108">
        <v>0.7236111111111111</v>
      </c>
      <c r="B45" s="109">
        <v>43</v>
      </c>
      <c r="C45" s="109">
        <v>2437</v>
      </c>
      <c r="D45" s="109">
        <v>230</v>
      </c>
      <c r="E45" s="109">
        <v>2990</v>
      </c>
      <c r="F45" s="109">
        <v>503</v>
      </c>
      <c r="G45" s="109">
        <v>744</v>
      </c>
      <c r="H45" s="109">
        <v>3364</v>
      </c>
      <c r="I45" s="109">
        <v>6</v>
      </c>
      <c r="J45" s="109">
        <v>8</v>
      </c>
      <c r="K45" s="14">
        <f t="shared" si="0"/>
        <v>0.003472222222222099</v>
      </c>
      <c r="L45" s="14">
        <f>(SUM(K3:K45))/(45-3)</f>
        <v>0.004265873015873016</v>
      </c>
    </row>
    <row r="46" spans="1:12" ht="15.75">
      <c r="A46" s="108">
        <v>0.3965277777777778</v>
      </c>
      <c r="B46" s="109">
        <v>44</v>
      </c>
      <c r="C46" s="109">
        <v>1058</v>
      </c>
      <c r="D46" s="109">
        <v>1735</v>
      </c>
      <c r="E46" s="109">
        <v>1474</v>
      </c>
      <c r="F46" s="109">
        <v>3335</v>
      </c>
      <c r="G46" s="109">
        <v>957</v>
      </c>
      <c r="H46" s="109">
        <v>3006</v>
      </c>
      <c r="I46" s="109">
        <v>9</v>
      </c>
      <c r="J46" s="109">
        <v>2</v>
      </c>
      <c r="K46" s="14">
        <v>0</v>
      </c>
      <c r="L46" t="s">
        <v>40</v>
      </c>
    </row>
    <row r="47" spans="1:11" ht="15.75">
      <c r="A47" s="108">
        <v>0.4</v>
      </c>
      <c r="B47" s="109">
        <v>45</v>
      </c>
      <c r="C47" s="109">
        <v>3138</v>
      </c>
      <c r="D47" s="109">
        <v>3158</v>
      </c>
      <c r="E47" s="109">
        <v>188</v>
      </c>
      <c r="F47" s="109">
        <v>3164</v>
      </c>
      <c r="G47" s="109">
        <v>1625</v>
      </c>
      <c r="H47" s="109">
        <v>1771</v>
      </c>
      <c r="I47" s="109">
        <v>8</v>
      </c>
      <c r="J47" s="109">
        <v>10</v>
      </c>
      <c r="K47" s="14">
        <f t="shared" si="0"/>
        <v>0.00347222222222221</v>
      </c>
    </row>
    <row r="48" spans="1:11" ht="15.75">
      <c r="A48" s="108">
        <v>0.4041666666666666</v>
      </c>
      <c r="B48" s="109">
        <v>46</v>
      </c>
      <c r="C48" s="109">
        <v>1657</v>
      </c>
      <c r="D48" s="109">
        <v>2429</v>
      </c>
      <c r="E48" s="109">
        <v>51</v>
      </c>
      <c r="F48" s="109">
        <v>649</v>
      </c>
      <c r="G48" s="109">
        <v>714</v>
      </c>
      <c r="H48" s="109">
        <v>1259</v>
      </c>
      <c r="I48" s="109">
        <v>12</v>
      </c>
      <c r="J48" s="109">
        <v>7</v>
      </c>
      <c r="K48" s="14">
        <f t="shared" si="0"/>
        <v>0.004166666666666596</v>
      </c>
    </row>
    <row r="49" spans="1:11" ht="15.75">
      <c r="A49" s="108">
        <v>0.40902777777777777</v>
      </c>
      <c r="B49" s="109">
        <v>47</v>
      </c>
      <c r="C49" s="109">
        <v>68</v>
      </c>
      <c r="D49" s="109">
        <v>1305</v>
      </c>
      <c r="E49" s="109">
        <v>2036</v>
      </c>
      <c r="F49" s="109">
        <v>1714</v>
      </c>
      <c r="G49" s="109">
        <v>1739</v>
      </c>
      <c r="H49" s="109">
        <v>3204</v>
      </c>
      <c r="I49" s="109">
        <v>10</v>
      </c>
      <c r="J49" s="109">
        <v>7</v>
      </c>
      <c r="K49" s="14">
        <f t="shared" si="0"/>
        <v>0.004861111111111149</v>
      </c>
    </row>
    <row r="50" spans="1:11" ht="15.75">
      <c r="A50" s="108">
        <v>0.4131944444444444</v>
      </c>
      <c r="B50" s="109">
        <v>48</v>
      </c>
      <c r="C50" s="109">
        <v>100</v>
      </c>
      <c r="D50" s="109">
        <v>263</v>
      </c>
      <c r="E50" s="109">
        <v>2500</v>
      </c>
      <c r="F50" s="109">
        <v>1446</v>
      </c>
      <c r="G50" s="109">
        <v>1403</v>
      </c>
      <c r="H50" s="109">
        <v>3381</v>
      </c>
      <c r="I50" s="109">
        <v>11</v>
      </c>
      <c r="J50" s="109">
        <v>3</v>
      </c>
      <c r="K50" s="14">
        <f t="shared" si="0"/>
        <v>0.004166666666666652</v>
      </c>
    </row>
    <row r="51" spans="1:11" ht="15.75">
      <c r="A51" s="108">
        <v>0.4173611111111111</v>
      </c>
      <c r="B51" s="109">
        <v>49</v>
      </c>
      <c r="C51" s="109">
        <v>292</v>
      </c>
      <c r="D51" s="109">
        <v>2122</v>
      </c>
      <c r="E51" s="109">
        <v>56</v>
      </c>
      <c r="F51" s="109">
        <v>1522</v>
      </c>
      <c r="G51" s="109">
        <v>2839</v>
      </c>
      <c r="H51" s="109">
        <v>1466</v>
      </c>
      <c r="I51" s="109">
        <v>8</v>
      </c>
      <c r="J51" s="109">
        <v>2</v>
      </c>
      <c r="K51" s="14">
        <f t="shared" si="0"/>
        <v>0.004166666666666707</v>
      </c>
    </row>
    <row r="52" spans="1:11" ht="15.75">
      <c r="A52" s="108">
        <v>0.4201388888888889</v>
      </c>
      <c r="B52" s="109">
        <v>50</v>
      </c>
      <c r="C52" s="109">
        <v>63</v>
      </c>
      <c r="D52" s="109">
        <v>79</v>
      </c>
      <c r="E52" s="109">
        <v>3310</v>
      </c>
      <c r="F52" s="109">
        <v>2056</v>
      </c>
      <c r="G52" s="109">
        <v>548</v>
      </c>
      <c r="H52" s="109">
        <v>85</v>
      </c>
      <c r="I52" s="109">
        <v>5</v>
      </c>
      <c r="J52" s="109">
        <v>11</v>
      </c>
      <c r="K52" s="14">
        <f t="shared" si="0"/>
        <v>0.002777777777777768</v>
      </c>
    </row>
    <row r="53" spans="1:11" ht="15.75">
      <c r="A53" s="108">
        <v>0.42430555555555555</v>
      </c>
      <c r="B53" s="109">
        <v>51</v>
      </c>
      <c r="C53" s="109">
        <v>503</v>
      </c>
      <c r="D53" s="109">
        <v>1584</v>
      </c>
      <c r="E53" s="109">
        <v>752</v>
      </c>
      <c r="F53" s="109">
        <v>1086</v>
      </c>
      <c r="G53" s="109">
        <v>3132</v>
      </c>
      <c r="H53" s="109">
        <v>1816</v>
      </c>
      <c r="I53" s="109">
        <v>0</v>
      </c>
      <c r="J53" s="109">
        <v>4</v>
      </c>
      <c r="K53" s="14">
        <f t="shared" si="0"/>
        <v>0.004166666666666652</v>
      </c>
    </row>
    <row r="54" spans="1:11" ht="15.75">
      <c r="A54" s="108">
        <v>0.4291666666666667</v>
      </c>
      <c r="B54" s="109">
        <v>52</v>
      </c>
      <c r="C54" s="109">
        <v>348</v>
      </c>
      <c r="D54" s="109">
        <v>3318</v>
      </c>
      <c r="E54" s="109">
        <v>1367</v>
      </c>
      <c r="F54" s="109">
        <v>1717</v>
      </c>
      <c r="G54" s="109">
        <v>744</v>
      </c>
      <c r="H54" s="109">
        <v>2990</v>
      </c>
      <c r="I54" s="109">
        <v>0</v>
      </c>
      <c r="J54" s="109">
        <v>9</v>
      </c>
      <c r="K54" s="14">
        <f t="shared" si="0"/>
        <v>0.004861111111111149</v>
      </c>
    </row>
    <row r="55" spans="1:11" ht="15.75">
      <c r="A55" s="108">
        <v>0.43333333333333335</v>
      </c>
      <c r="B55" s="109">
        <v>53</v>
      </c>
      <c r="C55" s="109">
        <v>900</v>
      </c>
      <c r="D55" s="109">
        <v>78</v>
      </c>
      <c r="E55" s="109">
        <v>1696</v>
      </c>
      <c r="F55" s="109">
        <v>271</v>
      </c>
      <c r="G55" s="109">
        <v>702</v>
      </c>
      <c r="H55" s="109">
        <v>2468</v>
      </c>
      <c r="I55" s="109">
        <v>3</v>
      </c>
      <c r="J55" s="109">
        <v>10</v>
      </c>
      <c r="K55" s="14">
        <f t="shared" si="0"/>
        <v>0.004166666666666652</v>
      </c>
    </row>
    <row r="56" spans="1:11" ht="15.75">
      <c r="A56" s="108">
        <v>0.4361111111111111</v>
      </c>
      <c r="B56" s="109">
        <v>54</v>
      </c>
      <c r="C56" s="109">
        <v>2130</v>
      </c>
      <c r="D56" s="109">
        <v>433</v>
      </c>
      <c r="E56" s="109">
        <v>2437</v>
      </c>
      <c r="F56" s="109">
        <v>1261</v>
      </c>
      <c r="G56" s="109">
        <v>217</v>
      </c>
      <c r="H56" s="109">
        <v>2467</v>
      </c>
      <c r="I56" s="109">
        <v>7</v>
      </c>
      <c r="J56" s="109">
        <v>9</v>
      </c>
      <c r="K56" s="14">
        <f t="shared" si="0"/>
        <v>0.002777777777777768</v>
      </c>
    </row>
    <row r="57" spans="1:11" ht="15.75">
      <c r="A57" s="108">
        <v>0.4395833333333334</v>
      </c>
      <c r="B57" s="109">
        <v>55</v>
      </c>
      <c r="C57" s="109">
        <v>1983</v>
      </c>
      <c r="D57" s="109">
        <v>107</v>
      </c>
      <c r="E57" s="109">
        <v>365</v>
      </c>
      <c r="F57" s="109">
        <v>3352</v>
      </c>
      <c r="G57" s="109">
        <v>2283</v>
      </c>
      <c r="H57" s="109">
        <v>2834</v>
      </c>
      <c r="I57" s="109">
        <v>9</v>
      </c>
      <c r="J57" s="109">
        <v>6</v>
      </c>
      <c r="K57" s="14">
        <f t="shared" si="0"/>
        <v>0.0034722222222222654</v>
      </c>
    </row>
    <row r="58" spans="1:11" ht="15.75">
      <c r="A58" s="108">
        <v>0.4465277777777778</v>
      </c>
      <c r="B58" s="109">
        <v>56</v>
      </c>
      <c r="C58" s="109">
        <v>2077</v>
      </c>
      <c r="D58" s="109">
        <v>694</v>
      </c>
      <c r="E58" s="109">
        <v>228</v>
      </c>
      <c r="F58" s="109">
        <v>1577</v>
      </c>
      <c r="G58" s="109">
        <v>648</v>
      </c>
      <c r="H58" s="109">
        <v>3364</v>
      </c>
      <c r="I58" s="109">
        <v>1</v>
      </c>
      <c r="J58" s="109">
        <v>0</v>
      </c>
      <c r="K58" s="14">
        <f t="shared" si="0"/>
        <v>0.00694444444444442</v>
      </c>
    </row>
    <row r="59" spans="1:11" ht="15.75">
      <c r="A59" s="108">
        <v>0.4513888888888889</v>
      </c>
      <c r="B59" s="109">
        <v>57</v>
      </c>
      <c r="C59" s="109">
        <v>1002</v>
      </c>
      <c r="D59" s="109">
        <v>2067</v>
      </c>
      <c r="E59" s="109">
        <v>2108</v>
      </c>
      <c r="F59" s="109">
        <v>379</v>
      </c>
      <c r="G59" s="109">
        <v>1517</v>
      </c>
      <c r="H59" s="109">
        <v>230</v>
      </c>
      <c r="I59" s="109">
        <v>4</v>
      </c>
      <c r="J59" s="109">
        <v>12</v>
      </c>
      <c r="K59" s="14">
        <f t="shared" si="0"/>
        <v>0.004861111111111094</v>
      </c>
    </row>
    <row r="60" spans="1:11" ht="15.75">
      <c r="A60" s="108">
        <v>0.4548611111111111</v>
      </c>
      <c r="B60" s="109">
        <v>58</v>
      </c>
      <c r="C60" s="109">
        <v>2486</v>
      </c>
      <c r="D60" s="109">
        <v>1735</v>
      </c>
      <c r="E60" s="109">
        <v>2036</v>
      </c>
      <c r="F60" s="109">
        <v>2016</v>
      </c>
      <c r="G60" s="109">
        <v>503</v>
      </c>
      <c r="H60" s="109">
        <v>3381</v>
      </c>
      <c r="I60" s="109">
        <v>0</v>
      </c>
      <c r="J60" s="109">
        <v>12</v>
      </c>
      <c r="K60" s="14">
        <f t="shared" si="0"/>
        <v>0.00347222222222221</v>
      </c>
    </row>
    <row r="61" spans="1:11" ht="15.75">
      <c r="A61" s="108">
        <v>0.4597222222222222</v>
      </c>
      <c r="B61" s="109">
        <v>59</v>
      </c>
      <c r="C61" s="109">
        <v>548</v>
      </c>
      <c r="D61" s="109">
        <v>56</v>
      </c>
      <c r="E61" s="109">
        <v>2839</v>
      </c>
      <c r="F61" s="109">
        <v>2429</v>
      </c>
      <c r="G61" s="109">
        <v>188</v>
      </c>
      <c r="H61" s="109">
        <v>744</v>
      </c>
      <c r="I61" s="109">
        <v>9</v>
      </c>
      <c r="J61" s="109">
        <v>13</v>
      </c>
      <c r="K61" s="14">
        <f t="shared" si="0"/>
        <v>0.004861111111111094</v>
      </c>
    </row>
    <row r="62" spans="1:11" ht="15.75">
      <c r="A62" s="108">
        <v>0.46319444444444446</v>
      </c>
      <c r="B62" s="109">
        <v>60</v>
      </c>
      <c r="C62" s="109">
        <v>2122</v>
      </c>
      <c r="D62" s="109">
        <v>1816</v>
      </c>
      <c r="E62" s="109">
        <v>1714</v>
      </c>
      <c r="F62" s="109">
        <v>1474</v>
      </c>
      <c r="G62" s="109">
        <v>1696</v>
      </c>
      <c r="H62" s="109">
        <v>2990</v>
      </c>
      <c r="I62" s="109">
        <v>4</v>
      </c>
      <c r="J62" s="109">
        <v>6</v>
      </c>
      <c r="K62" s="14">
        <f t="shared" si="0"/>
        <v>0.0034722222222222654</v>
      </c>
    </row>
    <row r="63" spans="1:11" ht="15.75">
      <c r="A63" s="108">
        <v>0.4666666666666666</v>
      </c>
      <c r="B63" s="109">
        <v>61</v>
      </c>
      <c r="C63" s="109">
        <v>702</v>
      </c>
      <c r="D63" s="109">
        <v>68</v>
      </c>
      <c r="E63" s="109">
        <v>1625</v>
      </c>
      <c r="F63" s="109">
        <v>1058</v>
      </c>
      <c r="G63" s="109">
        <v>2437</v>
      </c>
      <c r="H63" s="109">
        <v>752</v>
      </c>
      <c r="I63" s="109">
        <v>3</v>
      </c>
      <c r="J63" s="109">
        <v>12</v>
      </c>
      <c r="K63" s="14">
        <f t="shared" si="0"/>
        <v>0.0034722222222221544</v>
      </c>
    </row>
    <row r="64" spans="1:11" ht="15.75">
      <c r="A64" s="108">
        <v>0.4708333333333334</v>
      </c>
      <c r="B64" s="109">
        <v>62</v>
      </c>
      <c r="C64" s="109">
        <v>3138</v>
      </c>
      <c r="D64" s="109">
        <v>51</v>
      </c>
      <c r="E64" s="109">
        <v>1305</v>
      </c>
      <c r="F64" s="109">
        <v>3132</v>
      </c>
      <c r="G64" s="109">
        <v>1466</v>
      </c>
      <c r="H64" s="109">
        <v>107</v>
      </c>
      <c r="I64" s="109">
        <v>15</v>
      </c>
      <c r="J64" s="109">
        <v>4</v>
      </c>
      <c r="K64" s="14">
        <f t="shared" si="0"/>
        <v>0.004166666666666763</v>
      </c>
    </row>
    <row r="65" spans="1:11" ht="15.75">
      <c r="A65" s="108">
        <v>0.47430555555555554</v>
      </c>
      <c r="B65" s="109">
        <v>63</v>
      </c>
      <c r="C65" s="109">
        <v>1367</v>
      </c>
      <c r="D65" s="109">
        <v>3364</v>
      </c>
      <c r="E65" s="109">
        <v>1983</v>
      </c>
      <c r="F65" s="109">
        <v>1771</v>
      </c>
      <c r="G65" s="109">
        <v>3310</v>
      </c>
      <c r="H65" s="109">
        <v>1657</v>
      </c>
      <c r="I65" s="109">
        <v>1</v>
      </c>
      <c r="J65" s="109">
        <v>6</v>
      </c>
      <c r="K65" s="14">
        <f t="shared" si="0"/>
        <v>0.0034722222222221544</v>
      </c>
    </row>
    <row r="66" spans="1:11" ht="15.75">
      <c r="A66" s="108">
        <v>0.4777777777777778</v>
      </c>
      <c r="B66" s="109">
        <v>64</v>
      </c>
      <c r="C66" s="109">
        <v>2056</v>
      </c>
      <c r="D66" s="109">
        <v>1584</v>
      </c>
      <c r="E66" s="109">
        <v>2468</v>
      </c>
      <c r="F66" s="109">
        <v>1403</v>
      </c>
      <c r="G66" s="109">
        <v>2130</v>
      </c>
      <c r="H66" s="109">
        <v>3164</v>
      </c>
      <c r="I66" s="109">
        <v>11</v>
      </c>
      <c r="J66" s="109">
        <v>6</v>
      </c>
      <c r="K66" s="14">
        <f t="shared" si="0"/>
        <v>0.0034722222222222654</v>
      </c>
    </row>
    <row r="67" spans="1:11" ht="15.75">
      <c r="A67" s="108">
        <v>0.48125</v>
      </c>
      <c r="B67" s="109">
        <v>65</v>
      </c>
      <c r="C67" s="109">
        <v>2486</v>
      </c>
      <c r="D67" s="109">
        <v>2067</v>
      </c>
      <c r="E67" s="109">
        <v>2834</v>
      </c>
      <c r="F67" s="109">
        <v>3006</v>
      </c>
      <c r="G67" s="109">
        <v>648</v>
      </c>
      <c r="H67" s="109">
        <v>1086</v>
      </c>
      <c r="I67" s="109">
        <v>6</v>
      </c>
      <c r="J67" s="109">
        <v>8</v>
      </c>
      <c r="K67" s="14">
        <f t="shared" si="0"/>
        <v>0.00347222222222221</v>
      </c>
    </row>
    <row r="68" spans="1:11" ht="15.75">
      <c r="A68" s="108">
        <v>0.48541666666666666</v>
      </c>
      <c r="B68" s="109">
        <v>66</v>
      </c>
      <c r="C68" s="109">
        <v>1739</v>
      </c>
      <c r="D68" s="109">
        <v>271</v>
      </c>
      <c r="E68" s="109">
        <v>1517</v>
      </c>
      <c r="F68" s="109">
        <v>2283</v>
      </c>
      <c r="G68" s="109">
        <v>79</v>
      </c>
      <c r="H68" s="109">
        <v>100</v>
      </c>
      <c r="I68" s="109">
        <v>5</v>
      </c>
      <c r="J68" s="109">
        <v>7</v>
      </c>
      <c r="K68" s="14">
        <f aca="true" t="shared" si="1" ref="K68:K132">A68-A67</f>
        <v>0.004166666666666652</v>
      </c>
    </row>
    <row r="69" spans="1:11" ht="15.75">
      <c r="A69" s="108">
        <v>0.4923611111111111</v>
      </c>
      <c r="B69" s="109">
        <v>67</v>
      </c>
      <c r="C69" s="109">
        <v>714</v>
      </c>
      <c r="D69" s="109">
        <v>1446</v>
      </c>
      <c r="E69" s="109">
        <v>2077</v>
      </c>
      <c r="F69" s="109">
        <v>292</v>
      </c>
      <c r="G69" s="109">
        <v>1717</v>
      </c>
      <c r="H69" s="109">
        <v>3204</v>
      </c>
      <c r="I69" s="109">
        <v>1</v>
      </c>
      <c r="J69" s="109">
        <v>9</v>
      </c>
      <c r="K69" s="14">
        <f t="shared" si="1"/>
        <v>0.00694444444444442</v>
      </c>
    </row>
    <row r="70" spans="1:11" ht="15.75">
      <c r="A70" s="108">
        <v>0.49583333333333335</v>
      </c>
      <c r="B70" s="109">
        <v>68</v>
      </c>
      <c r="C70" s="109">
        <v>694</v>
      </c>
      <c r="D70" s="109">
        <v>1259</v>
      </c>
      <c r="E70" s="109">
        <v>3352</v>
      </c>
      <c r="F70" s="109">
        <v>900</v>
      </c>
      <c r="G70" s="109">
        <v>2500</v>
      </c>
      <c r="H70" s="109">
        <v>3158</v>
      </c>
      <c r="I70" s="109">
        <v>6</v>
      </c>
      <c r="J70" s="109">
        <v>4</v>
      </c>
      <c r="K70" s="14">
        <f t="shared" si="1"/>
        <v>0.0034722222222222654</v>
      </c>
    </row>
    <row r="71" spans="1:11" ht="15.75">
      <c r="A71" s="108">
        <v>0.5</v>
      </c>
      <c r="B71" s="109">
        <v>69</v>
      </c>
      <c r="C71" s="109">
        <v>1577</v>
      </c>
      <c r="D71" s="109">
        <v>3335</v>
      </c>
      <c r="E71" s="109">
        <v>433</v>
      </c>
      <c r="F71" s="109">
        <v>2108</v>
      </c>
      <c r="G71" s="109">
        <v>263</v>
      </c>
      <c r="H71" s="109">
        <v>85</v>
      </c>
      <c r="I71" s="109">
        <v>3</v>
      </c>
      <c r="J71" s="109">
        <v>10</v>
      </c>
      <c r="K71" s="14">
        <f t="shared" si="1"/>
        <v>0.004166666666666652</v>
      </c>
    </row>
    <row r="72" spans="1:12" ht="15.75">
      <c r="A72" s="108">
        <v>0.5048611111111111</v>
      </c>
      <c r="B72" s="109">
        <v>70</v>
      </c>
      <c r="C72" s="109">
        <v>78</v>
      </c>
      <c r="D72" s="109">
        <v>2016</v>
      </c>
      <c r="E72" s="109">
        <v>957</v>
      </c>
      <c r="F72" s="109">
        <v>230</v>
      </c>
      <c r="G72" s="109">
        <v>228</v>
      </c>
      <c r="H72" s="109">
        <v>1261</v>
      </c>
      <c r="I72" s="109">
        <v>7</v>
      </c>
      <c r="J72" s="109">
        <v>8</v>
      </c>
      <c r="K72" s="14">
        <f t="shared" si="1"/>
        <v>0.004861111111111094</v>
      </c>
      <c r="L72" s="14">
        <f>(SUM(K46:K72))/(72-46)</f>
        <v>0.004166666666666665</v>
      </c>
    </row>
    <row r="73" spans="1:13" ht="15.75">
      <c r="A73" s="108">
        <f>A74-L72</f>
        <v>0.545138888888889</v>
      </c>
      <c r="B73" s="109">
        <v>71</v>
      </c>
      <c r="C73" s="109">
        <v>379</v>
      </c>
      <c r="D73" s="109">
        <v>1002</v>
      </c>
      <c r="E73" s="109">
        <v>1522</v>
      </c>
      <c r="F73" s="109">
        <v>348</v>
      </c>
      <c r="G73" s="109">
        <v>63</v>
      </c>
      <c r="H73" s="109">
        <v>2467</v>
      </c>
      <c r="I73" s="109">
        <v>4</v>
      </c>
      <c r="J73" s="109">
        <v>10</v>
      </c>
      <c r="K73" s="14">
        <v>0</v>
      </c>
      <c r="L73" t="s">
        <v>46</v>
      </c>
      <c r="M73" t="s">
        <v>45</v>
      </c>
    </row>
    <row r="74" spans="1:11" ht="15.75">
      <c r="A74" s="108">
        <v>0.5493055555555556</v>
      </c>
      <c r="B74" s="109">
        <v>72</v>
      </c>
      <c r="C74" s="109">
        <v>649</v>
      </c>
      <c r="D74" s="109">
        <v>217</v>
      </c>
      <c r="E74" s="109">
        <v>1058</v>
      </c>
      <c r="F74" s="109">
        <v>3318</v>
      </c>
      <c r="G74" s="109">
        <v>365</v>
      </c>
      <c r="H74" s="109">
        <v>3310</v>
      </c>
      <c r="I74" s="109">
        <v>5</v>
      </c>
      <c r="J74" s="109">
        <v>0</v>
      </c>
      <c r="K74" s="14">
        <f t="shared" si="1"/>
        <v>0.004166666666666652</v>
      </c>
    </row>
    <row r="75" spans="1:11" ht="15.75">
      <c r="A75" s="108">
        <v>0.5520833333333334</v>
      </c>
      <c r="B75" s="109">
        <v>73</v>
      </c>
      <c r="C75" s="109">
        <v>3006</v>
      </c>
      <c r="D75" s="109">
        <v>100</v>
      </c>
      <c r="E75" s="109">
        <v>548</v>
      </c>
      <c r="F75" s="109">
        <v>2437</v>
      </c>
      <c r="G75" s="109">
        <v>1816</v>
      </c>
      <c r="H75" s="109">
        <v>1983</v>
      </c>
      <c r="I75" s="109">
        <v>7</v>
      </c>
      <c r="J75" s="109">
        <v>4</v>
      </c>
      <c r="K75" s="14">
        <f t="shared" si="1"/>
        <v>0.002777777777777768</v>
      </c>
    </row>
    <row r="76" spans="1:11" ht="15.75">
      <c r="A76" s="108">
        <v>0.5569444444444445</v>
      </c>
      <c r="B76" s="109">
        <v>74</v>
      </c>
      <c r="C76" s="109">
        <v>2486</v>
      </c>
      <c r="D76" s="109">
        <v>3364</v>
      </c>
      <c r="E76" s="109">
        <v>2283</v>
      </c>
      <c r="F76" s="109">
        <v>3204</v>
      </c>
      <c r="G76" s="109">
        <v>56</v>
      </c>
      <c r="H76" s="109">
        <v>2056</v>
      </c>
      <c r="I76" s="109">
        <v>2</v>
      </c>
      <c r="J76" s="109">
        <v>6</v>
      </c>
      <c r="K76" s="14">
        <f t="shared" si="1"/>
        <v>0.004861111111111094</v>
      </c>
    </row>
    <row r="77" spans="1:11" ht="15.75">
      <c r="A77" s="108">
        <v>0.5604166666666667</v>
      </c>
      <c r="B77" s="109">
        <v>75</v>
      </c>
      <c r="C77" s="109">
        <v>1466</v>
      </c>
      <c r="D77" s="109">
        <v>2130</v>
      </c>
      <c r="E77" s="109">
        <v>1714</v>
      </c>
      <c r="F77" s="109">
        <v>1259</v>
      </c>
      <c r="G77" s="109">
        <v>1771</v>
      </c>
      <c r="H77" s="109">
        <v>271</v>
      </c>
      <c r="I77" s="109">
        <v>10</v>
      </c>
      <c r="J77" s="109">
        <v>7</v>
      </c>
      <c r="K77" s="14">
        <f t="shared" si="1"/>
        <v>0.00347222222222221</v>
      </c>
    </row>
    <row r="78" spans="1:11" ht="15.75">
      <c r="A78" s="108">
        <v>0.5645833333333333</v>
      </c>
      <c r="B78" s="109">
        <v>76</v>
      </c>
      <c r="C78" s="109">
        <v>2077</v>
      </c>
      <c r="D78" s="109">
        <v>1517</v>
      </c>
      <c r="E78" s="109">
        <v>68</v>
      </c>
      <c r="F78" s="109">
        <v>2839</v>
      </c>
      <c r="G78" s="109">
        <v>503</v>
      </c>
      <c r="H78" s="109">
        <v>3164</v>
      </c>
      <c r="I78" s="109">
        <v>3</v>
      </c>
      <c r="J78" s="109">
        <v>5</v>
      </c>
      <c r="K78" s="14">
        <f t="shared" si="1"/>
        <v>0.004166666666666652</v>
      </c>
    </row>
    <row r="79" spans="1:11" ht="15.75">
      <c r="A79" s="108">
        <v>0.5722222222222222</v>
      </c>
      <c r="B79" s="109">
        <v>77</v>
      </c>
      <c r="C79" s="109">
        <v>3132</v>
      </c>
      <c r="D79" s="109">
        <v>1474</v>
      </c>
      <c r="E79" s="109">
        <v>2500</v>
      </c>
      <c r="F79" s="109">
        <v>2468</v>
      </c>
      <c r="G79" s="109">
        <v>2067</v>
      </c>
      <c r="H79" s="109">
        <v>1577</v>
      </c>
      <c r="I79" s="109">
        <v>5</v>
      </c>
      <c r="J79" s="109">
        <v>9</v>
      </c>
      <c r="K79" s="14">
        <f t="shared" si="1"/>
        <v>0.007638888888888862</v>
      </c>
    </row>
    <row r="80" spans="1:11" ht="15.75">
      <c r="A80" s="108">
        <v>0.576388888888889</v>
      </c>
      <c r="B80" s="109">
        <v>78</v>
      </c>
      <c r="C80" s="109">
        <v>188</v>
      </c>
      <c r="D80" s="109">
        <v>1584</v>
      </c>
      <c r="E80" s="109">
        <v>714</v>
      </c>
      <c r="F80" s="109">
        <v>957</v>
      </c>
      <c r="G80" s="109">
        <v>2467</v>
      </c>
      <c r="H80" s="109">
        <v>1739</v>
      </c>
      <c r="I80" s="109">
        <v>14</v>
      </c>
      <c r="J80" s="109">
        <v>5</v>
      </c>
      <c r="K80" s="14">
        <f t="shared" si="1"/>
        <v>0.004166666666666763</v>
      </c>
    </row>
    <row r="81" spans="1:11" ht="15.75">
      <c r="A81" s="108">
        <v>0.5819444444444445</v>
      </c>
      <c r="B81" s="109">
        <v>79</v>
      </c>
      <c r="C81" s="109">
        <v>217</v>
      </c>
      <c r="D81" s="109">
        <v>85</v>
      </c>
      <c r="E81" s="109">
        <v>2122</v>
      </c>
      <c r="F81" s="109">
        <v>230</v>
      </c>
      <c r="G81" s="109">
        <v>1625</v>
      </c>
      <c r="H81" s="109">
        <v>1446</v>
      </c>
      <c r="I81" s="109">
        <v>14</v>
      </c>
      <c r="J81" s="109">
        <v>9</v>
      </c>
      <c r="K81" s="14">
        <f t="shared" si="1"/>
        <v>0.005555555555555536</v>
      </c>
    </row>
    <row r="82" spans="1:11" ht="15.75">
      <c r="A82" s="108">
        <v>0.5854166666666667</v>
      </c>
      <c r="B82" s="109">
        <v>80</v>
      </c>
      <c r="C82" s="109">
        <v>3158</v>
      </c>
      <c r="D82" s="109">
        <v>348</v>
      </c>
      <c r="E82" s="109">
        <v>3335</v>
      </c>
      <c r="F82" s="109">
        <v>1086</v>
      </c>
      <c r="G82" s="109">
        <v>1305</v>
      </c>
      <c r="H82" s="109">
        <v>2016</v>
      </c>
      <c r="I82" s="109">
        <v>7</v>
      </c>
      <c r="J82" s="109">
        <v>17</v>
      </c>
      <c r="K82" s="14">
        <f t="shared" si="1"/>
        <v>0.00347222222222221</v>
      </c>
    </row>
    <row r="83" spans="1:11" ht="15.75">
      <c r="A83" s="108">
        <v>0.5895833333333333</v>
      </c>
      <c r="B83" s="109">
        <v>81</v>
      </c>
      <c r="C83" s="109">
        <v>107</v>
      </c>
      <c r="D83" s="109">
        <v>63</v>
      </c>
      <c r="E83" s="109">
        <v>752</v>
      </c>
      <c r="F83" s="109">
        <v>649</v>
      </c>
      <c r="G83" s="109">
        <v>3381</v>
      </c>
      <c r="H83" s="109">
        <v>292</v>
      </c>
      <c r="I83" s="109">
        <v>3</v>
      </c>
      <c r="J83" s="109">
        <v>4</v>
      </c>
      <c r="K83" s="14">
        <f t="shared" si="1"/>
        <v>0.004166666666666652</v>
      </c>
    </row>
    <row r="84" spans="1:11" ht="15.75">
      <c r="A84" s="108">
        <v>0.5930555555555556</v>
      </c>
      <c r="B84" s="109">
        <v>82</v>
      </c>
      <c r="C84" s="109">
        <v>1367</v>
      </c>
      <c r="D84" s="109">
        <v>1696</v>
      </c>
      <c r="E84" s="109">
        <v>1002</v>
      </c>
      <c r="F84" s="109">
        <v>263</v>
      </c>
      <c r="G84" s="109">
        <v>648</v>
      </c>
      <c r="H84" s="109">
        <v>3138</v>
      </c>
      <c r="I84" s="109">
        <v>6</v>
      </c>
      <c r="J84" s="109">
        <v>11</v>
      </c>
      <c r="K84" s="14">
        <f t="shared" si="1"/>
        <v>0.00347222222222221</v>
      </c>
    </row>
    <row r="85" spans="1:11" ht="15.75">
      <c r="A85" s="108">
        <v>0.5972222222222222</v>
      </c>
      <c r="B85" s="109">
        <v>83</v>
      </c>
      <c r="C85" s="109">
        <v>2834</v>
      </c>
      <c r="D85" s="109">
        <v>2036</v>
      </c>
      <c r="E85" s="109">
        <v>1261</v>
      </c>
      <c r="F85" s="109">
        <v>694</v>
      </c>
      <c r="G85" s="109">
        <v>1657</v>
      </c>
      <c r="H85" s="109">
        <v>3318</v>
      </c>
      <c r="I85" s="109">
        <v>6</v>
      </c>
      <c r="J85" s="109">
        <v>8</v>
      </c>
      <c r="K85" s="14">
        <f t="shared" si="1"/>
        <v>0.004166666666666652</v>
      </c>
    </row>
    <row r="86" spans="1:11" ht="15.75">
      <c r="A86" s="108">
        <v>0.6013888888888889</v>
      </c>
      <c r="B86" s="109">
        <v>84</v>
      </c>
      <c r="C86" s="109">
        <v>2429</v>
      </c>
      <c r="D86" s="109">
        <v>2108</v>
      </c>
      <c r="E86" s="109">
        <v>228</v>
      </c>
      <c r="F86" s="109">
        <v>900</v>
      </c>
      <c r="G86" s="109">
        <v>2990</v>
      </c>
      <c r="H86" s="109">
        <v>365</v>
      </c>
      <c r="I86" s="109">
        <v>2</v>
      </c>
      <c r="J86" s="109">
        <v>5</v>
      </c>
      <c r="K86" s="14">
        <f t="shared" si="1"/>
        <v>0.004166666666666652</v>
      </c>
    </row>
    <row r="87" spans="1:11" ht="15.75">
      <c r="A87" s="108">
        <v>0.6055555555555555</v>
      </c>
      <c r="B87" s="109">
        <v>85</v>
      </c>
      <c r="C87" s="109">
        <v>79</v>
      </c>
      <c r="D87" s="109">
        <v>1717</v>
      </c>
      <c r="E87" s="109">
        <v>379</v>
      </c>
      <c r="F87" s="109">
        <v>702</v>
      </c>
      <c r="G87" s="109">
        <v>433</v>
      </c>
      <c r="H87" s="109">
        <v>3352</v>
      </c>
      <c r="I87" s="109">
        <v>23</v>
      </c>
      <c r="J87" s="109">
        <v>9</v>
      </c>
      <c r="K87" s="14">
        <f t="shared" si="1"/>
        <v>0.004166666666666652</v>
      </c>
    </row>
    <row r="88" spans="1:11" ht="15.75">
      <c r="A88" s="108">
        <v>0.6090277777777778</v>
      </c>
      <c r="B88" s="109">
        <v>86</v>
      </c>
      <c r="C88" s="109">
        <v>78</v>
      </c>
      <c r="D88" s="109">
        <v>1522</v>
      </c>
      <c r="E88" s="109">
        <v>1403</v>
      </c>
      <c r="F88" s="109">
        <v>744</v>
      </c>
      <c r="G88" s="109">
        <v>1735</v>
      </c>
      <c r="H88" s="109">
        <v>51</v>
      </c>
      <c r="I88" s="109">
        <v>9</v>
      </c>
      <c r="J88" s="109">
        <v>9</v>
      </c>
      <c r="K88" s="14">
        <f t="shared" si="1"/>
        <v>0.003472222222222321</v>
      </c>
    </row>
    <row r="89" spans="1:11" ht="15.75">
      <c r="A89" s="108">
        <v>0.6131944444444445</v>
      </c>
      <c r="B89" s="109">
        <v>87</v>
      </c>
      <c r="C89" s="109">
        <v>2468</v>
      </c>
      <c r="D89" s="109">
        <v>1058</v>
      </c>
      <c r="E89" s="109">
        <v>3364</v>
      </c>
      <c r="F89" s="109">
        <v>1739</v>
      </c>
      <c r="G89" s="109">
        <v>548</v>
      </c>
      <c r="H89" s="109">
        <v>1259</v>
      </c>
      <c r="I89" s="109">
        <v>11</v>
      </c>
      <c r="J89" s="109">
        <v>5</v>
      </c>
      <c r="K89" s="14">
        <f t="shared" si="1"/>
        <v>0.004166666666666652</v>
      </c>
    </row>
    <row r="90" spans="1:11" ht="15.75">
      <c r="A90" s="108">
        <v>0.6166666666666667</v>
      </c>
      <c r="B90" s="109">
        <v>88</v>
      </c>
      <c r="C90" s="109">
        <v>503</v>
      </c>
      <c r="D90" s="109">
        <v>2067</v>
      </c>
      <c r="E90" s="109">
        <v>649</v>
      </c>
      <c r="F90" s="109">
        <v>2467</v>
      </c>
      <c r="G90" s="109">
        <v>2283</v>
      </c>
      <c r="H90" s="109">
        <v>2122</v>
      </c>
      <c r="I90" s="109">
        <v>5</v>
      </c>
      <c r="J90" s="109">
        <v>1</v>
      </c>
      <c r="K90" s="14">
        <f t="shared" si="1"/>
        <v>0.00347222222222221</v>
      </c>
    </row>
    <row r="91" spans="1:11" ht="15.75">
      <c r="A91" s="108">
        <v>0.6208333333333333</v>
      </c>
      <c r="B91" s="109">
        <v>89</v>
      </c>
      <c r="C91" s="109">
        <v>2077</v>
      </c>
      <c r="D91" s="109">
        <v>63</v>
      </c>
      <c r="E91" s="109">
        <v>1466</v>
      </c>
      <c r="F91" s="109">
        <v>714</v>
      </c>
      <c r="G91" s="109">
        <v>3335</v>
      </c>
      <c r="H91" s="109">
        <v>230</v>
      </c>
      <c r="I91" s="109">
        <v>9</v>
      </c>
      <c r="J91" s="109">
        <v>6</v>
      </c>
      <c r="K91" s="14">
        <f t="shared" si="1"/>
        <v>0.004166666666666652</v>
      </c>
    </row>
    <row r="92" spans="1:11" ht="15.75">
      <c r="A92" s="108">
        <v>0.6256944444444444</v>
      </c>
      <c r="B92" s="109">
        <v>90</v>
      </c>
      <c r="C92" s="109">
        <v>271</v>
      </c>
      <c r="D92" s="109">
        <v>1816</v>
      </c>
      <c r="E92" s="109">
        <v>3158</v>
      </c>
      <c r="F92" s="109">
        <v>1577</v>
      </c>
      <c r="G92" s="109">
        <v>217</v>
      </c>
      <c r="H92" s="109">
        <v>957</v>
      </c>
      <c r="I92" s="109">
        <v>6</v>
      </c>
      <c r="J92" s="109">
        <v>5</v>
      </c>
      <c r="K92" s="14">
        <f t="shared" si="1"/>
        <v>0.004861111111111094</v>
      </c>
    </row>
    <row r="93" spans="1:11" ht="15.75">
      <c r="A93" s="108">
        <v>0.6298611111111111</v>
      </c>
      <c r="B93" s="109">
        <v>91</v>
      </c>
      <c r="C93" s="109">
        <v>1002</v>
      </c>
      <c r="D93" s="109">
        <v>188</v>
      </c>
      <c r="E93" s="109">
        <v>2036</v>
      </c>
      <c r="F93" s="109">
        <v>3310</v>
      </c>
      <c r="G93" s="109">
        <v>900</v>
      </c>
      <c r="H93" s="109">
        <v>100</v>
      </c>
      <c r="I93" s="109">
        <v>9</v>
      </c>
      <c r="J93" s="109">
        <v>6</v>
      </c>
      <c r="K93" s="14">
        <f t="shared" si="1"/>
        <v>0.004166666666666652</v>
      </c>
    </row>
    <row r="94" spans="1:11" ht="15.75">
      <c r="A94" s="108">
        <v>0.6340277777777777</v>
      </c>
      <c r="B94" s="109">
        <v>92</v>
      </c>
      <c r="C94" s="109">
        <v>3352</v>
      </c>
      <c r="D94" s="109">
        <v>1517</v>
      </c>
      <c r="E94" s="109">
        <v>752</v>
      </c>
      <c r="F94" s="109">
        <v>2130</v>
      </c>
      <c r="G94" s="109">
        <v>1657</v>
      </c>
      <c r="H94" s="109">
        <v>263</v>
      </c>
      <c r="I94" s="109">
        <v>4</v>
      </c>
      <c r="J94" s="109">
        <v>11</v>
      </c>
      <c r="K94" s="14">
        <f t="shared" si="1"/>
        <v>0.004166666666666652</v>
      </c>
    </row>
    <row r="95" spans="1:11" ht="15.75">
      <c r="A95" s="108">
        <v>0.6402777777777778</v>
      </c>
      <c r="B95" s="109">
        <v>93</v>
      </c>
      <c r="C95" s="109">
        <v>2108</v>
      </c>
      <c r="D95" s="109">
        <v>3318</v>
      </c>
      <c r="E95" s="109">
        <v>78</v>
      </c>
      <c r="F95" s="109">
        <v>3381</v>
      </c>
      <c r="G95" s="109">
        <v>68</v>
      </c>
      <c r="H95" s="109">
        <v>1983</v>
      </c>
      <c r="I95" s="109">
        <v>7</v>
      </c>
      <c r="J95" s="109">
        <v>1</v>
      </c>
      <c r="K95" s="14">
        <f t="shared" si="1"/>
        <v>0.006250000000000089</v>
      </c>
    </row>
    <row r="96" spans="1:11" ht="15.75">
      <c r="A96" s="108">
        <v>0.6444444444444445</v>
      </c>
      <c r="B96" s="109">
        <v>94</v>
      </c>
      <c r="C96" s="109">
        <v>433</v>
      </c>
      <c r="D96" s="109">
        <v>3164</v>
      </c>
      <c r="E96" s="109">
        <v>51</v>
      </c>
      <c r="F96" s="109">
        <v>56</v>
      </c>
      <c r="G96" s="109">
        <v>1367</v>
      </c>
      <c r="H96" s="109">
        <v>1735</v>
      </c>
      <c r="I96" s="109">
        <v>14</v>
      </c>
      <c r="J96" s="109">
        <v>4</v>
      </c>
      <c r="K96" s="14">
        <f t="shared" si="1"/>
        <v>0.004166666666666652</v>
      </c>
    </row>
    <row r="97" spans="1:11" ht="15.75">
      <c r="A97" s="108">
        <v>0.6493055555555556</v>
      </c>
      <c r="B97" s="109">
        <v>95</v>
      </c>
      <c r="C97" s="109">
        <v>228</v>
      </c>
      <c r="D97" s="109">
        <v>702</v>
      </c>
      <c r="E97" s="109">
        <v>1474</v>
      </c>
      <c r="F97" s="109">
        <v>1522</v>
      </c>
      <c r="G97" s="109">
        <v>1771</v>
      </c>
      <c r="H97" s="109">
        <v>1305</v>
      </c>
      <c r="I97" s="109">
        <v>5</v>
      </c>
      <c r="J97" s="109">
        <v>9</v>
      </c>
      <c r="K97" s="14">
        <f t="shared" si="1"/>
        <v>0.004861111111111094</v>
      </c>
    </row>
    <row r="98" spans="1:11" ht="15.75">
      <c r="A98" s="108">
        <v>0.6520833333333333</v>
      </c>
      <c r="B98" s="109">
        <v>96</v>
      </c>
      <c r="C98" s="109">
        <v>1696</v>
      </c>
      <c r="D98" s="109">
        <v>85</v>
      </c>
      <c r="E98" s="109">
        <v>2500</v>
      </c>
      <c r="F98" s="109">
        <v>3204</v>
      </c>
      <c r="G98" s="109">
        <v>1086</v>
      </c>
      <c r="H98" s="109">
        <v>2429</v>
      </c>
      <c r="I98" s="109">
        <v>1</v>
      </c>
      <c r="J98" s="109">
        <v>12</v>
      </c>
      <c r="K98" s="14">
        <f t="shared" si="1"/>
        <v>0.002777777777777768</v>
      </c>
    </row>
    <row r="99" spans="1:11" ht="15.75">
      <c r="A99" s="108">
        <v>0.65625</v>
      </c>
      <c r="B99" s="109">
        <v>97</v>
      </c>
      <c r="C99" s="109">
        <v>3132</v>
      </c>
      <c r="D99" s="109">
        <v>292</v>
      </c>
      <c r="E99" s="109">
        <v>2056</v>
      </c>
      <c r="F99" s="109">
        <v>2834</v>
      </c>
      <c r="G99" s="109">
        <v>348</v>
      </c>
      <c r="H99" s="109">
        <v>2437</v>
      </c>
      <c r="I99" s="109">
        <v>7</v>
      </c>
      <c r="J99" s="109">
        <v>7</v>
      </c>
      <c r="K99" s="14">
        <f t="shared" si="1"/>
        <v>0.004166666666666652</v>
      </c>
    </row>
    <row r="100" spans="1:11" ht="15.75">
      <c r="A100" s="108">
        <v>0.6597222222222222</v>
      </c>
      <c r="B100" s="109">
        <v>98</v>
      </c>
      <c r="C100" s="109">
        <v>1717</v>
      </c>
      <c r="D100" s="109">
        <v>648</v>
      </c>
      <c r="E100" s="109">
        <v>2016</v>
      </c>
      <c r="F100" s="109">
        <v>1403</v>
      </c>
      <c r="G100" s="109">
        <v>2839</v>
      </c>
      <c r="H100" s="109">
        <v>1714</v>
      </c>
      <c r="I100" s="109">
        <v>9</v>
      </c>
      <c r="J100" s="109">
        <v>7</v>
      </c>
      <c r="K100" s="14">
        <f t="shared" si="1"/>
        <v>0.00347222222222221</v>
      </c>
    </row>
    <row r="101" spans="1:11" ht="15.75">
      <c r="A101" s="108">
        <v>0.6631944444444444</v>
      </c>
      <c r="B101" s="109">
        <v>99</v>
      </c>
      <c r="C101" s="109">
        <v>2990</v>
      </c>
      <c r="D101" s="109">
        <v>1584</v>
      </c>
      <c r="E101" s="109">
        <v>1625</v>
      </c>
      <c r="F101" s="109">
        <v>79</v>
      </c>
      <c r="G101" s="109">
        <v>2486</v>
      </c>
      <c r="H101" s="109">
        <v>107</v>
      </c>
      <c r="I101" s="109">
        <v>9</v>
      </c>
      <c r="J101" s="109">
        <v>6</v>
      </c>
      <c r="K101" s="14">
        <f t="shared" si="1"/>
        <v>0.00347222222222221</v>
      </c>
    </row>
    <row r="102" spans="1:11" ht="15.75">
      <c r="A102" s="108">
        <v>0.6680555555555556</v>
      </c>
      <c r="B102" s="109">
        <v>100</v>
      </c>
      <c r="C102" s="109">
        <v>694</v>
      </c>
      <c r="D102" s="109">
        <v>365</v>
      </c>
      <c r="E102" s="109">
        <v>744</v>
      </c>
      <c r="F102" s="109">
        <v>1446</v>
      </c>
      <c r="G102" s="109">
        <v>3138</v>
      </c>
      <c r="H102" s="109">
        <v>379</v>
      </c>
      <c r="I102" s="109">
        <v>10</v>
      </c>
      <c r="J102" s="109">
        <v>8</v>
      </c>
      <c r="K102" s="14">
        <f t="shared" si="1"/>
        <v>0.004861111111111205</v>
      </c>
    </row>
    <row r="103" spans="1:11" ht="15.75">
      <c r="A103" s="108">
        <v>0.6722222222222222</v>
      </c>
      <c r="B103" s="109">
        <v>101</v>
      </c>
      <c r="C103" s="109">
        <v>1261</v>
      </c>
      <c r="D103" s="109">
        <v>2108</v>
      </c>
      <c r="E103" s="109">
        <v>2283</v>
      </c>
      <c r="F103" s="109">
        <v>3006</v>
      </c>
      <c r="G103" s="109">
        <v>3158</v>
      </c>
      <c r="H103" s="109">
        <v>51</v>
      </c>
      <c r="I103" s="109">
        <v>7</v>
      </c>
      <c r="J103" s="109">
        <v>8</v>
      </c>
      <c r="K103" s="14">
        <f t="shared" si="1"/>
        <v>0.004166666666666541</v>
      </c>
    </row>
    <row r="104" spans="1:11" ht="15.75">
      <c r="A104" s="108">
        <v>0.6763888888888889</v>
      </c>
      <c r="B104" s="109">
        <v>102</v>
      </c>
      <c r="C104" s="109">
        <v>1657</v>
      </c>
      <c r="D104" s="109">
        <v>3381</v>
      </c>
      <c r="E104" s="109">
        <v>1522</v>
      </c>
      <c r="F104" s="109">
        <v>68</v>
      </c>
      <c r="G104" s="109">
        <v>548</v>
      </c>
      <c r="H104" s="109">
        <v>1816</v>
      </c>
      <c r="I104" s="109">
        <v>4</v>
      </c>
      <c r="J104" s="109">
        <v>9</v>
      </c>
      <c r="K104" s="14">
        <f t="shared" si="1"/>
        <v>0.004166666666666763</v>
      </c>
    </row>
    <row r="105" spans="1:11" ht="15.75">
      <c r="A105" s="108">
        <v>0.6805555555555555</v>
      </c>
      <c r="B105" s="109">
        <v>103</v>
      </c>
      <c r="C105" s="109">
        <v>217</v>
      </c>
      <c r="D105" s="109">
        <v>1086</v>
      </c>
      <c r="E105" s="109">
        <v>263</v>
      </c>
      <c r="F105" s="109">
        <v>1474</v>
      </c>
      <c r="G105" s="109">
        <v>2036</v>
      </c>
      <c r="H105" s="109">
        <v>1466</v>
      </c>
      <c r="I105" s="109">
        <v>9</v>
      </c>
      <c r="J105" s="109">
        <v>0</v>
      </c>
      <c r="K105" s="14">
        <f t="shared" si="1"/>
        <v>0.004166666666666541</v>
      </c>
    </row>
    <row r="106" spans="1:11" ht="15.75">
      <c r="A106" s="108">
        <v>0.6847222222222222</v>
      </c>
      <c r="B106" s="109">
        <v>104</v>
      </c>
      <c r="C106" s="109">
        <v>433</v>
      </c>
      <c r="D106" s="109">
        <v>2429</v>
      </c>
      <c r="E106" s="109">
        <v>752</v>
      </c>
      <c r="F106" s="109">
        <v>2077</v>
      </c>
      <c r="G106" s="109">
        <v>348</v>
      </c>
      <c r="H106" s="109">
        <v>2122</v>
      </c>
      <c r="I106" s="109">
        <v>9</v>
      </c>
      <c r="J106" s="109">
        <v>7</v>
      </c>
      <c r="K106" s="14">
        <f t="shared" si="1"/>
        <v>0.004166666666666763</v>
      </c>
    </row>
    <row r="107" spans="1:11" ht="15.75">
      <c r="A107" s="108">
        <v>0.688888888888889</v>
      </c>
      <c r="B107" s="109">
        <v>105</v>
      </c>
      <c r="C107" s="109">
        <v>228</v>
      </c>
      <c r="D107" s="109">
        <v>1403</v>
      </c>
      <c r="E107" s="109">
        <v>714</v>
      </c>
      <c r="F107" s="109">
        <v>3318</v>
      </c>
      <c r="G107" s="109">
        <v>271</v>
      </c>
      <c r="H107" s="109">
        <v>2067</v>
      </c>
      <c r="I107" s="109">
        <v>3</v>
      </c>
      <c r="J107" s="109">
        <v>8</v>
      </c>
      <c r="K107" s="14">
        <f t="shared" si="1"/>
        <v>0.004166666666666763</v>
      </c>
    </row>
    <row r="108" spans="1:11" ht="15.75">
      <c r="A108" s="108">
        <v>0.6930555555555555</v>
      </c>
      <c r="B108" s="109">
        <v>106</v>
      </c>
      <c r="C108" s="109">
        <v>2016</v>
      </c>
      <c r="D108" s="109">
        <v>1739</v>
      </c>
      <c r="E108" s="109">
        <v>107</v>
      </c>
      <c r="F108" s="109">
        <v>2500</v>
      </c>
      <c r="G108" s="109">
        <v>2056</v>
      </c>
      <c r="H108" s="109">
        <v>1367</v>
      </c>
      <c r="I108" s="109">
        <v>12</v>
      </c>
      <c r="J108" s="109">
        <v>9</v>
      </c>
      <c r="K108" s="14">
        <f t="shared" si="1"/>
        <v>0.004166666666666541</v>
      </c>
    </row>
    <row r="109" spans="1:11" ht="15.75">
      <c r="A109" s="108">
        <v>0.6972222222222223</v>
      </c>
      <c r="B109" s="109">
        <v>107</v>
      </c>
      <c r="C109" s="109">
        <v>2990</v>
      </c>
      <c r="D109" s="109">
        <v>1305</v>
      </c>
      <c r="E109" s="109">
        <v>379</v>
      </c>
      <c r="F109" s="109">
        <v>3164</v>
      </c>
      <c r="G109" s="109">
        <v>85</v>
      </c>
      <c r="H109" s="109">
        <v>100</v>
      </c>
      <c r="I109" s="109">
        <v>5</v>
      </c>
      <c r="J109" s="109">
        <v>6</v>
      </c>
      <c r="K109" s="14">
        <f t="shared" si="1"/>
        <v>0.004166666666666763</v>
      </c>
    </row>
    <row r="110" spans="1:11" ht="15.75">
      <c r="A110" s="108">
        <v>0.7</v>
      </c>
      <c r="B110" s="109">
        <v>108</v>
      </c>
      <c r="C110" s="109">
        <v>3006</v>
      </c>
      <c r="D110" s="109">
        <v>694</v>
      </c>
      <c r="E110" s="109">
        <v>649</v>
      </c>
      <c r="F110" s="109">
        <v>1584</v>
      </c>
      <c r="G110" s="109">
        <v>56</v>
      </c>
      <c r="H110" s="109">
        <v>1771</v>
      </c>
      <c r="I110" s="109">
        <v>1</v>
      </c>
      <c r="J110" s="109">
        <v>8</v>
      </c>
      <c r="K110" s="14">
        <f t="shared" si="1"/>
        <v>0.002777777777777657</v>
      </c>
    </row>
    <row r="111" spans="1:11" ht="15.75">
      <c r="A111" s="108">
        <v>0.7034722222222222</v>
      </c>
      <c r="B111" s="109">
        <v>109</v>
      </c>
      <c r="C111" s="109">
        <v>3132</v>
      </c>
      <c r="D111" s="109">
        <v>1446</v>
      </c>
      <c r="E111" s="109">
        <v>1002</v>
      </c>
      <c r="F111" s="109">
        <v>957</v>
      </c>
      <c r="G111" s="109">
        <v>79</v>
      </c>
      <c r="H111" s="109">
        <v>1983</v>
      </c>
      <c r="I111" s="109">
        <v>2</v>
      </c>
      <c r="J111" s="109">
        <v>7</v>
      </c>
      <c r="K111" s="14">
        <f t="shared" si="1"/>
        <v>0.00347222222222221</v>
      </c>
    </row>
    <row r="112" spans="1:11" ht="15.75">
      <c r="A112" s="108">
        <v>0.7069444444444444</v>
      </c>
      <c r="B112" s="109">
        <v>110</v>
      </c>
      <c r="C112" s="109">
        <v>78</v>
      </c>
      <c r="D112" s="109">
        <v>2486</v>
      </c>
      <c r="E112" s="109">
        <v>2437</v>
      </c>
      <c r="F112" s="109">
        <v>1714</v>
      </c>
      <c r="G112" s="109">
        <v>3335</v>
      </c>
      <c r="H112" s="109">
        <v>188</v>
      </c>
      <c r="I112" s="109">
        <v>11</v>
      </c>
      <c r="J112" s="109">
        <v>6</v>
      </c>
      <c r="K112" s="14">
        <f t="shared" si="1"/>
        <v>0.00347222222222221</v>
      </c>
    </row>
    <row r="113" spans="1:11" ht="15.75">
      <c r="A113" s="108">
        <v>0.7111111111111111</v>
      </c>
      <c r="B113" s="109">
        <v>111</v>
      </c>
      <c r="C113" s="109">
        <v>2839</v>
      </c>
      <c r="D113" s="109">
        <v>1735</v>
      </c>
      <c r="E113" s="109">
        <v>900</v>
      </c>
      <c r="F113" s="109">
        <v>2130</v>
      </c>
      <c r="G113" s="109">
        <v>63</v>
      </c>
      <c r="H113" s="109">
        <v>1577</v>
      </c>
      <c r="I113" s="109">
        <v>4</v>
      </c>
      <c r="J113" s="109">
        <v>8</v>
      </c>
      <c r="K113" s="14">
        <f t="shared" si="1"/>
        <v>0.004166666666666763</v>
      </c>
    </row>
    <row r="114" spans="1:11" ht="15.75">
      <c r="A114" s="108">
        <v>0.7152777777777778</v>
      </c>
      <c r="B114" s="109">
        <v>112</v>
      </c>
      <c r="C114" s="109">
        <v>1696</v>
      </c>
      <c r="D114" s="109">
        <v>1625</v>
      </c>
      <c r="E114" s="109">
        <v>2834</v>
      </c>
      <c r="F114" s="109">
        <v>1517</v>
      </c>
      <c r="G114" s="109">
        <v>1717</v>
      </c>
      <c r="H114" s="109">
        <v>3364</v>
      </c>
      <c r="I114" s="109">
        <v>14</v>
      </c>
      <c r="J114" s="109">
        <v>11</v>
      </c>
      <c r="K114" s="14">
        <f t="shared" si="1"/>
        <v>0.004166666666666652</v>
      </c>
    </row>
    <row r="115" spans="1:11" ht="15.75">
      <c r="A115" s="108">
        <v>0.720138888888889</v>
      </c>
      <c r="B115" s="109">
        <v>113</v>
      </c>
      <c r="C115" s="109">
        <v>3204</v>
      </c>
      <c r="D115" s="109">
        <v>1058</v>
      </c>
      <c r="E115" s="109">
        <v>648</v>
      </c>
      <c r="F115" s="109">
        <v>3352</v>
      </c>
      <c r="G115" s="109">
        <v>744</v>
      </c>
      <c r="H115" s="109">
        <v>1261</v>
      </c>
      <c r="I115" s="109">
        <v>9</v>
      </c>
      <c r="J115" s="109">
        <v>12</v>
      </c>
      <c r="K115" s="14">
        <f t="shared" si="1"/>
        <v>0.004861111111111205</v>
      </c>
    </row>
    <row r="116" spans="1:11" ht="15.75">
      <c r="A116" s="108">
        <v>0.7243055555555555</v>
      </c>
      <c r="B116" s="109">
        <v>114</v>
      </c>
      <c r="C116" s="109">
        <v>230</v>
      </c>
      <c r="D116" s="109">
        <v>2467</v>
      </c>
      <c r="E116" s="109">
        <v>3310</v>
      </c>
      <c r="F116" s="109">
        <v>3138</v>
      </c>
      <c r="G116" s="109">
        <v>1259</v>
      </c>
      <c r="H116" s="109">
        <v>702</v>
      </c>
      <c r="I116" s="109">
        <v>7</v>
      </c>
      <c r="J116" s="109">
        <v>8</v>
      </c>
      <c r="K116" s="14">
        <f t="shared" si="1"/>
        <v>0.004166666666666541</v>
      </c>
    </row>
    <row r="117" spans="1:13" ht="15.75">
      <c r="A117" s="108">
        <v>0.7319444444444444</v>
      </c>
      <c r="B117" s="109">
        <v>71</v>
      </c>
      <c r="C117" s="109">
        <v>379</v>
      </c>
      <c r="D117" s="109">
        <v>1002</v>
      </c>
      <c r="E117" s="109">
        <v>1522</v>
      </c>
      <c r="F117" s="109">
        <v>348</v>
      </c>
      <c r="G117" s="109">
        <v>63</v>
      </c>
      <c r="H117" s="109">
        <v>2467</v>
      </c>
      <c r="I117" s="109">
        <v>4</v>
      </c>
      <c r="J117" s="109">
        <v>10</v>
      </c>
      <c r="K117" s="14">
        <f>A117-A116</f>
        <v>0.007638888888888862</v>
      </c>
      <c r="L117" s="14">
        <f>(SUM(K73:K117))/(117-73)</f>
        <v>0.004245580808080806</v>
      </c>
      <c r="M117" t="s">
        <v>45</v>
      </c>
    </row>
    <row r="118" spans="1:12" ht="15.75">
      <c r="A118" s="108">
        <v>0.3680555555555556</v>
      </c>
      <c r="B118" s="109">
        <v>115</v>
      </c>
      <c r="C118" s="109">
        <v>2468</v>
      </c>
      <c r="D118" s="109">
        <v>503</v>
      </c>
      <c r="E118" s="109">
        <v>1305</v>
      </c>
      <c r="F118" s="109">
        <v>292</v>
      </c>
      <c r="G118" s="109">
        <v>365</v>
      </c>
      <c r="H118" s="109">
        <v>433</v>
      </c>
      <c r="I118" s="109">
        <v>11</v>
      </c>
      <c r="J118" s="109">
        <v>8</v>
      </c>
      <c r="K118" s="14">
        <v>0</v>
      </c>
      <c r="L118" t="s">
        <v>87</v>
      </c>
    </row>
    <row r="119" spans="1:11" ht="15.75">
      <c r="A119" s="108">
        <v>0.37152777777777773</v>
      </c>
      <c r="B119" s="109">
        <v>116</v>
      </c>
      <c r="C119" s="109">
        <v>1983</v>
      </c>
      <c r="D119" s="109">
        <v>85</v>
      </c>
      <c r="E119" s="109">
        <v>2067</v>
      </c>
      <c r="F119" s="109">
        <v>1739</v>
      </c>
      <c r="G119" s="109">
        <v>3158</v>
      </c>
      <c r="H119" s="109">
        <v>2077</v>
      </c>
      <c r="I119" s="109">
        <v>9</v>
      </c>
      <c r="J119" s="109">
        <v>4</v>
      </c>
      <c r="K119" s="14">
        <f t="shared" si="1"/>
        <v>0.0034722222222221544</v>
      </c>
    </row>
    <row r="120" spans="1:11" ht="15.75">
      <c r="A120" s="108">
        <v>0.375</v>
      </c>
      <c r="B120" s="109">
        <v>117</v>
      </c>
      <c r="C120" s="109">
        <v>2990</v>
      </c>
      <c r="D120" s="109">
        <v>714</v>
      </c>
      <c r="E120" s="109">
        <v>56</v>
      </c>
      <c r="F120" s="109">
        <v>2036</v>
      </c>
      <c r="G120" s="109">
        <v>2500</v>
      </c>
      <c r="H120" s="109">
        <v>752</v>
      </c>
      <c r="I120" s="109">
        <v>7</v>
      </c>
      <c r="J120" s="109">
        <v>2</v>
      </c>
      <c r="K120" s="14">
        <f t="shared" si="1"/>
        <v>0.0034722222222222654</v>
      </c>
    </row>
    <row r="121" spans="1:11" ht="15.75">
      <c r="A121" s="108">
        <v>0.37916666666666665</v>
      </c>
      <c r="B121" s="109">
        <v>118</v>
      </c>
      <c r="C121" s="109">
        <v>2130</v>
      </c>
      <c r="D121" s="109">
        <v>1771</v>
      </c>
      <c r="E121" s="109">
        <v>3318</v>
      </c>
      <c r="F121" s="109">
        <v>1002</v>
      </c>
      <c r="G121" s="109">
        <v>107</v>
      </c>
      <c r="H121" s="109">
        <v>3335</v>
      </c>
      <c r="I121" s="109">
        <v>7</v>
      </c>
      <c r="J121" s="109">
        <v>5</v>
      </c>
      <c r="K121" s="14">
        <f t="shared" si="1"/>
        <v>0.004166666666666652</v>
      </c>
    </row>
    <row r="122" spans="1:11" ht="15.75">
      <c r="A122" s="108">
        <v>0.3833333333333333</v>
      </c>
      <c r="B122" s="109">
        <v>119</v>
      </c>
      <c r="C122" s="109">
        <v>2283</v>
      </c>
      <c r="D122" s="109">
        <v>1625</v>
      </c>
      <c r="E122" s="109">
        <v>694</v>
      </c>
      <c r="F122" s="109">
        <v>3132</v>
      </c>
      <c r="G122" s="109">
        <v>548</v>
      </c>
      <c r="H122" s="109">
        <v>1367</v>
      </c>
      <c r="I122" s="109">
        <v>9</v>
      </c>
      <c r="J122" s="109">
        <v>3</v>
      </c>
      <c r="K122" s="14">
        <f t="shared" si="1"/>
        <v>0.004166666666666652</v>
      </c>
    </row>
    <row r="123" spans="1:11" ht="15.75">
      <c r="A123" s="108">
        <v>0.3875</v>
      </c>
      <c r="B123" s="109">
        <v>120</v>
      </c>
      <c r="C123" s="109">
        <v>1696</v>
      </c>
      <c r="D123" s="109">
        <v>228</v>
      </c>
      <c r="E123" s="109">
        <v>3204</v>
      </c>
      <c r="F123" s="109">
        <v>2437</v>
      </c>
      <c r="G123" s="109">
        <v>2839</v>
      </c>
      <c r="H123" s="109">
        <v>379</v>
      </c>
      <c r="I123" s="109">
        <v>3</v>
      </c>
      <c r="J123" s="109">
        <v>2</v>
      </c>
      <c r="K123" s="14">
        <f t="shared" si="1"/>
        <v>0.004166666666666707</v>
      </c>
    </row>
    <row r="124" spans="1:11" ht="15.75">
      <c r="A124" s="108">
        <v>0.3909722222222222</v>
      </c>
      <c r="B124" s="109">
        <v>121</v>
      </c>
      <c r="C124" s="109">
        <v>1714</v>
      </c>
      <c r="D124" s="109">
        <v>1086</v>
      </c>
      <c r="E124" s="109">
        <v>1522</v>
      </c>
      <c r="F124" s="109">
        <v>3364</v>
      </c>
      <c r="G124" s="109">
        <v>100</v>
      </c>
      <c r="H124" s="109">
        <v>957</v>
      </c>
      <c r="I124" s="109">
        <v>19</v>
      </c>
      <c r="J124" s="109">
        <v>11</v>
      </c>
      <c r="K124" s="14">
        <f t="shared" si="1"/>
        <v>0.00347222222222221</v>
      </c>
    </row>
    <row r="125" spans="1:11" ht="15.75">
      <c r="A125" s="108">
        <v>0.3951388888888889</v>
      </c>
      <c r="B125" s="109">
        <v>122</v>
      </c>
      <c r="C125" s="109">
        <v>3006</v>
      </c>
      <c r="D125" s="109">
        <v>230</v>
      </c>
      <c r="E125" s="109">
        <v>3381</v>
      </c>
      <c r="F125" s="109">
        <v>3352</v>
      </c>
      <c r="G125" s="109">
        <v>2468</v>
      </c>
      <c r="H125" s="109">
        <v>2429</v>
      </c>
      <c r="I125" s="109">
        <v>12</v>
      </c>
      <c r="J125" s="109">
        <v>5</v>
      </c>
      <c r="K125" s="14">
        <f t="shared" si="1"/>
        <v>0.004166666666666652</v>
      </c>
    </row>
    <row r="126" spans="1:11" ht="15.75">
      <c r="A126" s="108">
        <v>0.4</v>
      </c>
      <c r="B126" s="109">
        <v>123</v>
      </c>
      <c r="C126" s="109">
        <v>1657</v>
      </c>
      <c r="D126" s="109">
        <v>292</v>
      </c>
      <c r="E126" s="109">
        <v>648</v>
      </c>
      <c r="F126" s="109">
        <v>217</v>
      </c>
      <c r="G126" s="109">
        <v>79</v>
      </c>
      <c r="H126" s="109">
        <v>1735</v>
      </c>
      <c r="I126" s="109">
        <v>4</v>
      </c>
      <c r="J126" s="109">
        <v>17</v>
      </c>
      <c r="K126" s="14">
        <f t="shared" si="1"/>
        <v>0.004861111111111149</v>
      </c>
    </row>
    <row r="127" spans="1:11" ht="15.75">
      <c r="A127" s="108">
        <v>0.4048611111111111</v>
      </c>
      <c r="B127" s="109">
        <v>124</v>
      </c>
      <c r="C127" s="109">
        <v>503</v>
      </c>
      <c r="D127" s="109">
        <v>702</v>
      </c>
      <c r="E127" s="109">
        <v>1577</v>
      </c>
      <c r="F127" s="109">
        <v>188</v>
      </c>
      <c r="G127" s="109">
        <v>51</v>
      </c>
      <c r="H127" s="109">
        <v>2056</v>
      </c>
      <c r="I127" s="109">
        <v>3</v>
      </c>
      <c r="J127" s="109">
        <v>11</v>
      </c>
      <c r="K127" s="14">
        <f t="shared" si="1"/>
        <v>0.004861111111111094</v>
      </c>
    </row>
    <row r="128" spans="1:11" ht="15.75">
      <c r="A128" s="108">
        <v>0.4083333333333334</v>
      </c>
      <c r="B128" s="109">
        <v>125</v>
      </c>
      <c r="C128" s="109">
        <v>3164</v>
      </c>
      <c r="D128" s="109">
        <v>2467</v>
      </c>
      <c r="E128" s="109">
        <v>1466</v>
      </c>
      <c r="F128" s="109">
        <v>1058</v>
      </c>
      <c r="G128" s="109">
        <v>78</v>
      </c>
      <c r="H128" s="109">
        <v>2834</v>
      </c>
      <c r="I128" s="109">
        <v>7</v>
      </c>
      <c r="J128" s="109">
        <v>21</v>
      </c>
      <c r="K128" s="14">
        <f t="shared" si="1"/>
        <v>0.0034722222222222654</v>
      </c>
    </row>
    <row r="129" spans="1:11" ht="15.75">
      <c r="A129" s="108">
        <v>0.41180555555555554</v>
      </c>
      <c r="B129" s="109">
        <v>126</v>
      </c>
      <c r="C129" s="109">
        <v>900</v>
      </c>
      <c r="D129" s="109">
        <v>649</v>
      </c>
      <c r="E129" s="109">
        <v>348</v>
      </c>
      <c r="F129" s="109">
        <v>68</v>
      </c>
      <c r="G129" s="109">
        <v>1474</v>
      </c>
      <c r="H129" s="109">
        <v>1446</v>
      </c>
      <c r="I129" s="109">
        <v>9</v>
      </c>
      <c r="J129" s="109">
        <v>6</v>
      </c>
      <c r="K129" s="14">
        <f t="shared" si="1"/>
        <v>0.0034722222222221544</v>
      </c>
    </row>
    <row r="130" spans="1:11" ht="15.75">
      <c r="A130" s="108">
        <v>0.4152777777777778</v>
      </c>
      <c r="B130" s="109">
        <v>127</v>
      </c>
      <c r="C130" s="109">
        <v>3138</v>
      </c>
      <c r="D130" s="109">
        <v>3310</v>
      </c>
      <c r="E130" s="109">
        <v>1261</v>
      </c>
      <c r="F130" s="109">
        <v>1517</v>
      </c>
      <c r="G130" s="109">
        <v>1816</v>
      </c>
      <c r="H130" s="109">
        <v>1403</v>
      </c>
      <c r="I130" s="109">
        <v>9</v>
      </c>
      <c r="J130" s="109">
        <v>6</v>
      </c>
      <c r="K130" s="14">
        <f t="shared" si="1"/>
        <v>0.0034722222222222654</v>
      </c>
    </row>
    <row r="131" spans="1:11" ht="15.75">
      <c r="A131" s="108">
        <v>0.41944444444444445</v>
      </c>
      <c r="B131" s="109">
        <v>128</v>
      </c>
      <c r="C131" s="109">
        <v>271</v>
      </c>
      <c r="D131" s="109">
        <v>744</v>
      </c>
      <c r="E131" s="109">
        <v>1584</v>
      </c>
      <c r="F131" s="109">
        <v>63</v>
      </c>
      <c r="G131" s="109">
        <v>2108</v>
      </c>
      <c r="H131" s="109">
        <v>2016</v>
      </c>
      <c r="I131" s="109">
        <v>7</v>
      </c>
      <c r="J131" s="109">
        <v>5</v>
      </c>
      <c r="K131" s="14">
        <f t="shared" si="1"/>
        <v>0.004166666666666652</v>
      </c>
    </row>
    <row r="132" spans="1:11" ht="15.75">
      <c r="A132" s="108">
        <v>0.4277777777777778</v>
      </c>
      <c r="B132" s="109">
        <v>129</v>
      </c>
      <c r="C132" s="109">
        <v>1259</v>
      </c>
      <c r="D132" s="109">
        <v>263</v>
      </c>
      <c r="E132" s="109">
        <v>1717</v>
      </c>
      <c r="F132" s="109">
        <v>2486</v>
      </c>
      <c r="G132" s="109">
        <v>2122</v>
      </c>
      <c r="H132" s="109">
        <v>365</v>
      </c>
      <c r="I132" s="109">
        <v>12</v>
      </c>
      <c r="J132" s="109">
        <v>4</v>
      </c>
      <c r="K132" s="14">
        <f t="shared" si="1"/>
        <v>0.00833333333333336</v>
      </c>
    </row>
    <row r="133" spans="1:11" ht="15.75">
      <c r="A133" s="108">
        <v>0.4305555555555556</v>
      </c>
      <c r="B133" s="109">
        <v>130</v>
      </c>
      <c r="C133" s="109">
        <v>714</v>
      </c>
      <c r="D133" s="109">
        <v>2437</v>
      </c>
      <c r="E133" s="109">
        <v>1771</v>
      </c>
      <c r="F133" s="109">
        <v>85</v>
      </c>
      <c r="G133" s="109">
        <v>648</v>
      </c>
      <c r="H133" s="109">
        <v>2468</v>
      </c>
      <c r="I133" s="109">
        <v>13</v>
      </c>
      <c r="J133" s="109">
        <v>10</v>
      </c>
      <c r="K133" s="14">
        <f aca="true" t="shared" si="2" ref="K133:K147">A133-A132</f>
        <v>0.002777777777777768</v>
      </c>
    </row>
    <row r="134" spans="1:11" ht="15.75">
      <c r="A134" s="108">
        <v>0.43472222222222223</v>
      </c>
      <c r="B134" s="109">
        <v>131</v>
      </c>
      <c r="C134" s="109">
        <v>2036</v>
      </c>
      <c r="D134" s="109">
        <v>2067</v>
      </c>
      <c r="E134" s="109">
        <v>3335</v>
      </c>
      <c r="F134" s="109">
        <v>1696</v>
      </c>
      <c r="G134" s="109">
        <v>292</v>
      </c>
      <c r="H134" s="109">
        <v>79</v>
      </c>
      <c r="I134" s="109">
        <v>4</v>
      </c>
      <c r="J134" s="109">
        <v>2</v>
      </c>
      <c r="K134" s="14">
        <f t="shared" si="2"/>
        <v>0.004166666666666652</v>
      </c>
    </row>
    <row r="135" spans="1:11" ht="15.75">
      <c r="A135" s="108">
        <v>0.4381944444444445</v>
      </c>
      <c r="B135" s="109">
        <v>132</v>
      </c>
      <c r="C135" s="109">
        <v>3352</v>
      </c>
      <c r="D135" s="109">
        <v>2467</v>
      </c>
      <c r="E135" s="109">
        <v>1625</v>
      </c>
      <c r="F135" s="109">
        <v>1714</v>
      </c>
      <c r="G135" s="109">
        <v>1735</v>
      </c>
      <c r="H135" s="109">
        <v>2056</v>
      </c>
      <c r="I135" s="109">
        <v>0</v>
      </c>
      <c r="J135" s="109">
        <v>20</v>
      </c>
      <c r="K135" s="14">
        <f t="shared" si="2"/>
        <v>0.0034722222222222654</v>
      </c>
    </row>
    <row r="136" spans="1:11" ht="15.75">
      <c r="A136" s="108">
        <v>0.44166666666666665</v>
      </c>
      <c r="B136" s="109">
        <v>133</v>
      </c>
      <c r="C136" s="109">
        <v>503</v>
      </c>
      <c r="D136" s="109">
        <v>1739</v>
      </c>
      <c r="E136" s="109">
        <v>1474</v>
      </c>
      <c r="F136" s="109">
        <v>3158</v>
      </c>
      <c r="G136" s="109">
        <v>379</v>
      </c>
      <c r="H136" s="109">
        <v>2130</v>
      </c>
      <c r="I136" s="109">
        <v>5</v>
      </c>
      <c r="J136" s="109">
        <v>9</v>
      </c>
      <c r="K136" s="14">
        <f t="shared" si="2"/>
        <v>0.0034722222222221544</v>
      </c>
    </row>
    <row r="137" spans="1:11" ht="15.75">
      <c r="A137" s="108">
        <v>0.4458333333333333</v>
      </c>
      <c r="B137" s="109">
        <v>134</v>
      </c>
      <c r="C137" s="109">
        <v>1577</v>
      </c>
      <c r="D137" s="109">
        <v>1086</v>
      </c>
      <c r="E137" s="109">
        <v>3310</v>
      </c>
      <c r="F137" s="109">
        <v>2429</v>
      </c>
      <c r="G137" s="109">
        <v>107</v>
      </c>
      <c r="H137" s="109">
        <v>3164</v>
      </c>
      <c r="I137" s="109">
        <v>10</v>
      </c>
      <c r="J137" s="109">
        <v>6</v>
      </c>
      <c r="K137" s="14">
        <f t="shared" si="2"/>
        <v>0.004166666666666652</v>
      </c>
    </row>
    <row r="138" spans="1:11" ht="15.75">
      <c r="A138" s="108">
        <v>0.44930555555555557</v>
      </c>
      <c r="B138" s="109">
        <v>135</v>
      </c>
      <c r="C138" s="109">
        <v>3364</v>
      </c>
      <c r="D138" s="109">
        <v>1261</v>
      </c>
      <c r="E138" s="109">
        <v>271</v>
      </c>
      <c r="F138" s="109">
        <v>1002</v>
      </c>
      <c r="G138" s="109">
        <v>3381</v>
      </c>
      <c r="H138" s="109">
        <v>1305</v>
      </c>
      <c r="I138" s="109">
        <v>5</v>
      </c>
      <c r="J138" s="109">
        <v>8</v>
      </c>
      <c r="K138" s="14">
        <f t="shared" si="2"/>
        <v>0.0034722222222222654</v>
      </c>
    </row>
    <row r="139" spans="1:11" ht="15.75">
      <c r="A139" s="108">
        <v>0.4527777777777778</v>
      </c>
      <c r="B139" s="109">
        <v>136</v>
      </c>
      <c r="C139" s="109">
        <v>548</v>
      </c>
      <c r="D139" s="109">
        <v>3204</v>
      </c>
      <c r="E139" s="109">
        <v>2122</v>
      </c>
      <c r="F139" s="109">
        <v>1584</v>
      </c>
      <c r="G139" s="109">
        <v>348</v>
      </c>
      <c r="H139" s="109">
        <v>3138</v>
      </c>
      <c r="I139" s="109">
        <v>9</v>
      </c>
      <c r="J139" s="109">
        <v>6</v>
      </c>
      <c r="K139" s="14">
        <f t="shared" si="2"/>
        <v>0.00347222222222221</v>
      </c>
    </row>
    <row r="140" spans="1:11" ht="15.75">
      <c r="A140" s="108">
        <v>0.45694444444444443</v>
      </c>
      <c r="B140" s="109">
        <v>137</v>
      </c>
      <c r="C140" s="109">
        <v>3318</v>
      </c>
      <c r="D140" s="109">
        <v>2283</v>
      </c>
      <c r="E140" s="109">
        <v>1816</v>
      </c>
      <c r="F140" s="109">
        <v>63</v>
      </c>
      <c r="G140" s="109">
        <v>1446</v>
      </c>
      <c r="H140" s="109">
        <v>188</v>
      </c>
      <c r="I140" s="109">
        <v>5</v>
      </c>
      <c r="J140" s="109">
        <v>6</v>
      </c>
      <c r="K140" s="14">
        <f t="shared" si="2"/>
        <v>0.004166666666666652</v>
      </c>
    </row>
    <row r="141" spans="1:11" ht="15.75">
      <c r="A141" s="108">
        <v>0.4625</v>
      </c>
      <c r="B141" s="109">
        <v>138</v>
      </c>
      <c r="C141" s="109">
        <v>744</v>
      </c>
      <c r="D141" s="109">
        <v>100</v>
      </c>
      <c r="E141" s="109">
        <v>752</v>
      </c>
      <c r="F141" s="109">
        <v>2486</v>
      </c>
      <c r="G141" s="109">
        <v>228</v>
      </c>
      <c r="H141" s="109">
        <v>217</v>
      </c>
      <c r="I141" s="109">
        <v>5</v>
      </c>
      <c r="J141" s="109">
        <v>8</v>
      </c>
      <c r="K141" s="14">
        <f t="shared" si="2"/>
        <v>0.005555555555555591</v>
      </c>
    </row>
    <row r="142" spans="1:11" ht="15.75">
      <c r="A142" s="108">
        <v>0.4680555555555555</v>
      </c>
      <c r="B142" s="109">
        <v>139</v>
      </c>
      <c r="C142" s="109">
        <v>68</v>
      </c>
      <c r="D142" s="109">
        <v>2834</v>
      </c>
      <c r="E142" s="109">
        <v>957</v>
      </c>
      <c r="F142" s="109">
        <v>433</v>
      </c>
      <c r="G142" s="109">
        <v>1259</v>
      </c>
      <c r="H142" s="109">
        <v>2990</v>
      </c>
      <c r="I142" s="109">
        <v>4</v>
      </c>
      <c r="J142" s="109">
        <v>7</v>
      </c>
      <c r="K142" s="14">
        <f t="shared" si="2"/>
        <v>0.00555555555555548</v>
      </c>
    </row>
    <row r="143" spans="1:11" ht="15.75">
      <c r="A143" s="108">
        <v>0.47152777777777777</v>
      </c>
      <c r="B143" s="109">
        <v>140</v>
      </c>
      <c r="C143" s="109">
        <v>2839</v>
      </c>
      <c r="D143" s="109">
        <v>51</v>
      </c>
      <c r="E143" s="109">
        <v>1983</v>
      </c>
      <c r="F143" s="109">
        <v>230</v>
      </c>
      <c r="G143" s="109">
        <v>263</v>
      </c>
      <c r="H143" s="109">
        <v>694</v>
      </c>
      <c r="I143" s="109">
        <v>2</v>
      </c>
      <c r="J143" s="109">
        <v>13</v>
      </c>
      <c r="K143" s="14">
        <f t="shared" si="2"/>
        <v>0.0034722222222222654</v>
      </c>
    </row>
    <row r="144" spans="1:11" ht="15.75">
      <c r="A144" s="108">
        <v>0.4847222222222222</v>
      </c>
      <c r="B144" s="109">
        <v>141</v>
      </c>
      <c r="C144" s="109">
        <v>1517</v>
      </c>
      <c r="D144" s="109">
        <v>2500</v>
      </c>
      <c r="E144" s="109">
        <v>365</v>
      </c>
      <c r="F144" s="109">
        <v>3132</v>
      </c>
      <c r="G144" s="109">
        <v>3006</v>
      </c>
      <c r="H144" s="109">
        <v>1522</v>
      </c>
      <c r="I144" s="109">
        <v>5</v>
      </c>
      <c r="J144" s="109">
        <v>0</v>
      </c>
      <c r="K144" s="14">
        <f t="shared" si="2"/>
        <v>0.013194444444444453</v>
      </c>
    </row>
    <row r="145" spans="1:11" ht="15.75">
      <c r="A145" s="108">
        <v>0.48819444444444443</v>
      </c>
      <c r="B145" s="109">
        <v>142</v>
      </c>
      <c r="C145" s="109">
        <v>1403</v>
      </c>
      <c r="D145" s="109">
        <v>2108</v>
      </c>
      <c r="E145" s="109">
        <v>649</v>
      </c>
      <c r="F145" s="109">
        <v>1367</v>
      </c>
      <c r="G145" s="109">
        <v>1466</v>
      </c>
      <c r="H145" s="109">
        <v>702</v>
      </c>
      <c r="I145" s="109">
        <v>5</v>
      </c>
      <c r="J145" s="109">
        <v>4</v>
      </c>
      <c r="K145" s="14">
        <f t="shared" si="2"/>
        <v>0.00347222222222221</v>
      </c>
    </row>
    <row r="146" spans="1:11" ht="15.75">
      <c r="A146" s="108">
        <v>0.4930555555555556</v>
      </c>
      <c r="B146" s="109">
        <v>143</v>
      </c>
      <c r="C146" s="109">
        <v>2077</v>
      </c>
      <c r="D146" s="109">
        <v>1657</v>
      </c>
      <c r="E146" s="109">
        <v>56</v>
      </c>
      <c r="F146" s="109">
        <v>900</v>
      </c>
      <c r="G146" s="109">
        <v>1058</v>
      </c>
      <c r="H146" s="109">
        <v>2016</v>
      </c>
      <c r="I146" s="109">
        <v>1</v>
      </c>
      <c r="J146" s="109">
        <v>12</v>
      </c>
      <c r="K146" s="14">
        <f t="shared" si="2"/>
        <v>0.004861111111111149</v>
      </c>
    </row>
    <row r="147" spans="1:12" ht="15.75">
      <c r="A147" s="108">
        <v>0.49652777777777773</v>
      </c>
      <c r="B147" s="109">
        <v>144</v>
      </c>
      <c r="C147" s="109">
        <v>1717</v>
      </c>
      <c r="D147" s="109">
        <v>3138</v>
      </c>
      <c r="E147" s="109">
        <v>2283</v>
      </c>
      <c r="F147" s="109">
        <v>78</v>
      </c>
      <c r="G147" s="109">
        <v>2036</v>
      </c>
      <c r="H147" s="109">
        <v>85</v>
      </c>
      <c r="I147" s="109">
        <v>11</v>
      </c>
      <c r="J147" s="109">
        <v>12</v>
      </c>
      <c r="K147" s="14">
        <f t="shared" si="2"/>
        <v>0.0034722222222221544</v>
      </c>
      <c r="L147" s="14">
        <f>(SUM(K118:K147))/(147-118)</f>
        <v>0.004430076628352488</v>
      </c>
    </row>
    <row r="148" spans="7:12" ht="15.75">
      <c r="G148" t="s">
        <v>128</v>
      </c>
      <c r="I148">
        <f>SUM(I3:I147)</f>
        <v>966</v>
      </c>
      <c r="J148">
        <f>SUM(J3:J147)</f>
        <v>1030</v>
      </c>
      <c r="L148" s="14">
        <f>(SUM(K3:K147))/(147-3-4)</f>
        <v>0.004305555555555555</v>
      </c>
    </row>
    <row r="149" spans="7:10" ht="15.75">
      <c r="G149" t="s">
        <v>129</v>
      </c>
      <c r="J149" s="112">
        <f>(I148+J148)/(147-2)/2</f>
        <v>6.882758620689655</v>
      </c>
    </row>
    <row r="150" ht="15.75">
      <c r="A150" s="110"/>
    </row>
    <row r="151" spans="1:11" ht="15.75">
      <c r="A151" s="121" t="s">
        <v>3</v>
      </c>
      <c r="B151" s="121"/>
      <c r="C151" s="121"/>
      <c r="D151" s="121"/>
      <c r="E151" s="121"/>
      <c r="F151" s="121"/>
      <c r="G151" s="121"/>
      <c r="H151" s="121"/>
      <c r="I151" s="121"/>
      <c r="J151" s="121"/>
      <c r="K151" s="121"/>
    </row>
    <row r="152" spans="1:11" ht="31.5">
      <c r="A152" s="107" t="s">
        <v>4</v>
      </c>
      <c r="B152" s="107" t="s">
        <v>5</v>
      </c>
      <c r="C152" s="107" t="s">
        <v>6</v>
      </c>
      <c r="D152" s="107" t="s">
        <v>7</v>
      </c>
      <c r="E152" s="107" t="s">
        <v>8</v>
      </c>
      <c r="F152" s="107" t="s">
        <v>9</v>
      </c>
      <c r="G152" s="107" t="s">
        <v>10</v>
      </c>
      <c r="H152" s="107" t="s">
        <v>11</v>
      </c>
      <c r="I152" s="107" t="s">
        <v>12</v>
      </c>
      <c r="J152" s="107" t="s">
        <v>13</v>
      </c>
      <c r="K152" s="107" t="s">
        <v>14</v>
      </c>
    </row>
    <row r="153" spans="1:11" ht="15.75">
      <c r="A153" s="108">
        <v>0.55</v>
      </c>
      <c r="B153" s="111" t="s">
        <v>15</v>
      </c>
      <c r="C153" s="109">
        <v>1</v>
      </c>
      <c r="D153" s="109">
        <v>1086</v>
      </c>
      <c r="E153" s="109">
        <v>217</v>
      </c>
      <c r="F153" s="109">
        <v>2429</v>
      </c>
      <c r="G153" s="109">
        <v>1771</v>
      </c>
      <c r="H153" s="109">
        <v>2130</v>
      </c>
      <c r="I153" s="109">
        <v>85</v>
      </c>
      <c r="J153" s="109">
        <v>16</v>
      </c>
      <c r="K153" s="109">
        <v>9</v>
      </c>
    </row>
    <row r="154" spans="1:11" ht="15.75">
      <c r="A154" s="108">
        <v>0.5541666666666667</v>
      </c>
      <c r="B154" s="111" t="s">
        <v>16</v>
      </c>
      <c r="C154" s="109">
        <v>2</v>
      </c>
      <c r="D154" s="109">
        <v>271</v>
      </c>
      <c r="E154" s="109">
        <v>1717</v>
      </c>
      <c r="F154" s="109">
        <v>263</v>
      </c>
      <c r="G154" s="109">
        <v>1305</v>
      </c>
      <c r="H154" s="109">
        <v>230</v>
      </c>
      <c r="I154" s="109">
        <v>1714</v>
      </c>
      <c r="J154" s="109">
        <v>14</v>
      </c>
      <c r="K154" s="109">
        <v>0</v>
      </c>
    </row>
    <row r="155" spans="1:11" ht="15.75">
      <c r="A155" s="108">
        <v>0.5604166666666667</v>
      </c>
      <c r="B155" s="111" t="s">
        <v>17</v>
      </c>
      <c r="C155" s="109">
        <v>3</v>
      </c>
      <c r="D155" s="109">
        <v>78</v>
      </c>
      <c r="E155" s="109">
        <v>51</v>
      </c>
      <c r="F155" s="109">
        <v>2122</v>
      </c>
      <c r="G155" s="109">
        <v>744</v>
      </c>
      <c r="H155" s="109">
        <v>79</v>
      </c>
      <c r="I155" s="109">
        <v>365</v>
      </c>
      <c r="J155" s="109">
        <v>9</v>
      </c>
      <c r="K155" s="109">
        <v>9</v>
      </c>
    </row>
    <row r="156" spans="1:11" ht="15.75">
      <c r="A156" s="108">
        <v>0.5645833333333333</v>
      </c>
      <c r="B156" s="111" t="s">
        <v>18</v>
      </c>
      <c r="C156" s="109">
        <v>4</v>
      </c>
      <c r="D156" s="109">
        <v>3138</v>
      </c>
      <c r="E156" s="109">
        <v>1625</v>
      </c>
      <c r="F156" s="109">
        <v>2056</v>
      </c>
      <c r="G156" s="109">
        <v>2016</v>
      </c>
      <c r="H156" s="109">
        <v>1058</v>
      </c>
      <c r="I156" s="109">
        <v>188</v>
      </c>
      <c r="J156" s="109">
        <v>19</v>
      </c>
      <c r="K156" s="109">
        <v>9</v>
      </c>
    </row>
    <row r="157" spans="1:11" ht="15.75">
      <c r="A157" s="108">
        <v>0.5680555555555555</v>
      </c>
      <c r="B157" s="111" t="s">
        <v>19</v>
      </c>
      <c r="C157" s="109">
        <v>5</v>
      </c>
      <c r="D157" s="109">
        <v>2429</v>
      </c>
      <c r="E157" s="109">
        <v>217</v>
      </c>
      <c r="F157" s="109">
        <v>1086</v>
      </c>
      <c r="G157" s="109">
        <v>85</v>
      </c>
      <c r="H157" s="109">
        <v>2130</v>
      </c>
      <c r="I157" s="109">
        <v>1771</v>
      </c>
      <c r="J157" s="109">
        <v>8</v>
      </c>
      <c r="K157" s="109">
        <v>6</v>
      </c>
    </row>
    <row r="158" spans="1:11" ht="15.75">
      <c r="A158" s="108">
        <v>0.5722222222222222</v>
      </c>
      <c r="B158" s="111" t="s">
        <v>20</v>
      </c>
      <c r="C158" s="109">
        <v>6</v>
      </c>
      <c r="D158" s="109">
        <v>263</v>
      </c>
      <c r="E158" s="109">
        <v>1717</v>
      </c>
      <c r="F158" s="109">
        <v>271</v>
      </c>
      <c r="G158" s="109">
        <v>1714</v>
      </c>
      <c r="H158" s="109">
        <v>1305</v>
      </c>
      <c r="I158" s="109">
        <v>230</v>
      </c>
      <c r="J158" s="109">
        <v>9</v>
      </c>
      <c r="K158" s="109">
        <v>10</v>
      </c>
    </row>
    <row r="159" spans="1:11" ht="15.75">
      <c r="A159" s="108">
        <v>0.576388888888889</v>
      </c>
      <c r="B159" s="111" t="s">
        <v>21</v>
      </c>
      <c r="C159" s="109">
        <v>7</v>
      </c>
      <c r="D159" s="109">
        <v>2122</v>
      </c>
      <c r="E159" s="109">
        <v>51</v>
      </c>
      <c r="F159" s="109">
        <v>78</v>
      </c>
      <c r="G159" s="109">
        <v>744</v>
      </c>
      <c r="H159" s="109">
        <v>365</v>
      </c>
      <c r="I159" s="109">
        <v>79</v>
      </c>
      <c r="J159" s="109">
        <v>14</v>
      </c>
      <c r="K159" s="109">
        <v>6</v>
      </c>
    </row>
    <row r="160" spans="1:11" ht="15.75">
      <c r="A160" s="108">
        <v>0.58125</v>
      </c>
      <c r="B160" s="111" t="s">
        <v>22</v>
      </c>
      <c r="C160" s="109">
        <v>8</v>
      </c>
      <c r="D160" s="109">
        <v>2056</v>
      </c>
      <c r="E160" s="109">
        <v>1625</v>
      </c>
      <c r="F160" s="109">
        <v>3138</v>
      </c>
      <c r="G160" s="109">
        <v>1058</v>
      </c>
      <c r="H160" s="109">
        <v>188</v>
      </c>
      <c r="I160" s="109">
        <v>2016</v>
      </c>
      <c r="J160" s="109">
        <v>15</v>
      </c>
      <c r="K160" s="109">
        <v>14</v>
      </c>
    </row>
    <row r="161" spans="1:11" ht="15.75">
      <c r="A161" s="108">
        <v>0.5847222222222223</v>
      </c>
      <c r="B161" s="111" t="s">
        <v>31</v>
      </c>
      <c r="C161" s="109">
        <v>10</v>
      </c>
      <c r="D161" s="109">
        <v>271</v>
      </c>
      <c r="E161" s="109">
        <v>1717</v>
      </c>
      <c r="F161" s="109">
        <v>263</v>
      </c>
      <c r="G161" s="109">
        <v>230</v>
      </c>
      <c r="H161" s="109">
        <v>1305</v>
      </c>
      <c r="I161" s="109">
        <v>1714</v>
      </c>
      <c r="J161" s="109">
        <v>5</v>
      </c>
      <c r="K161" s="109">
        <v>8</v>
      </c>
    </row>
    <row r="162" spans="1:11" ht="15.75">
      <c r="A162" s="108">
        <v>0.5944444444444444</v>
      </c>
      <c r="B162" s="111" t="s">
        <v>37</v>
      </c>
      <c r="C162" s="109">
        <v>11</v>
      </c>
      <c r="D162" s="109">
        <v>78</v>
      </c>
      <c r="E162" s="109">
        <v>51</v>
      </c>
      <c r="F162" s="109">
        <v>2122</v>
      </c>
      <c r="G162" s="109">
        <v>744</v>
      </c>
      <c r="H162" s="109">
        <v>365</v>
      </c>
      <c r="I162" s="109">
        <v>79</v>
      </c>
      <c r="J162" s="109">
        <v>21</v>
      </c>
      <c r="K162" s="109">
        <v>7</v>
      </c>
    </row>
    <row r="163" spans="1:11" ht="15.75">
      <c r="A163" s="108">
        <v>0.6013888888888889</v>
      </c>
      <c r="B163" s="111" t="s">
        <v>24</v>
      </c>
      <c r="C163" s="109">
        <v>13</v>
      </c>
      <c r="D163" s="109">
        <v>1086</v>
      </c>
      <c r="E163" s="109">
        <v>2429</v>
      </c>
      <c r="F163" s="109">
        <v>217</v>
      </c>
      <c r="G163" s="109">
        <v>1714</v>
      </c>
      <c r="H163" s="109">
        <v>230</v>
      </c>
      <c r="I163" s="109">
        <v>1305</v>
      </c>
      <c r="J163" s="109">
        <v>16</v>
      </c>
      <c r="K163" s="109">
        <v>10</v>
      </c>
    </row>
    <row r="164" spans="1:11" ht="15.75">
      <c r="A164" s="108">
        <v>0.60625</v>
      </c>
      <c r="B164" s="111" t="s">
        <v>25</v>
      </c>
      <c r="C164" s="109">
        <v>14</v>
      </c>
      <c r="D164" s="109">
        <v>78</v>
      </c>
      <c r="E164" s="109">
        <v>51</v>
      </c>
      <c r="F164" s="109">
        <v>2122</v>
      </c>
      <c r="G164" s="109">
        <v>2056</v>
      </c>
      <c r="H164" s="109">
        <v>1625</v>
      </c>
      <c r="I164" s="109">
        <v>3138</v>
      </c>
      <c r="J164" s="109">
        <v>10</v>
      </c>
      <c r="K164" s="109">
        <v>18</v>
      </c>
    </row>
    <row r="165" spans="1:11" ht="15.75">
      <c r="A165" s="108">
        <v>0.6104166666666667</v>
      </c>
      <c r="B165" s="111" t="s">
        <v>26</v>
      </c>
      <c r="C165" s="109">
        <v>15</v>
      </c>
      <c r="D165" s="109">
        <v>1086</v>
      </c>
      <c r="E165" s="109">
        <v>217</v>
      </c>
      <c r="F165" s="109">
        <v>2429</v>
      </c>
      <c r="G165" s="109">
        <v>1714</v>
      </c>
      <c r="H165" s="109">
        <v>1305</v>
      </c>
      <c r="I165" s="109">
        <v>230</v>
      </c>
      <c r="J165" s="109">
        <v>17</v>
      </c>
      <c r="K165" s="109">
        <v>15</v>
      </c>
    </row>
    <row r="166" spans="1:11" ht="15.75">
      <c r="A166" s="108">
        <v>0.6145833333333334</v>
      </c>
      <c r="B166" s="111" t="s">
        <v>27</v>
      </c>
      <c r="C166" s="109">
        <v>16</v>
      </c>
      <c r="D166" s="109">
        <v>78</v>
      </c>
      <c r="E166" s="109">
        <v>51</v>
      </c>
      <c r="F166" s="109">
        <v>2122</v>
      </c>
      <c r="G166" s="109">
        <v>3138</v>
      </c>
      <c r="H166" s="109">
        <v>1625</v>
      </c>
      <c r="I166" s="109">
        <v>2056</v>
      </c>
      <c r="J166" s="109">
        <v>9</v>
      </c>
      <c r="K166" s="109">
        <v>20</v>
      </c>
    </row>
    <row r="167" spans="1:11" ht="15.75">
      <c r="A167" s="108">
        <v>0.6222222222222222</v>
      </c>
      <c r="B167" s="111" t="s">
        <v>29</v>
      </c>
      <c r="C167" s="109">
        <v>19</v>
      </c>
      <c r="D167" s="109">
        <v>2429</v>
      </c>
      <c r="E167" s="109">
        <v>217</v>
      </c>
      <c r="F167" s="109">
        <v>1086</v>
      </c>
      <c r="G167" s="109">
        <v>1625</v>
      </c>
      <c r="H167" s="109">
        <v>3138</v>
      </c>
      <c r="I167" s="109">
        <v>2056</v>
      </c>
      <c r="J167" s="109">
        <v>8</v>
      </c>
      <c r="K167" s="109">
        <v>12</v>
      </c>
    </row>
    <row r="168" spans="1:11" ht="15.75">
      <c r="A168" s="108">
        <v>0.6305555555555555</v>
      </c>
      <c r="B168" s="111" t="s">
        <v>30</v>
      </c>
      <c r="C168" s="109">
        <v>20</v>
      </c>
      <c r="D168" s="109">
        <v>217</v>
      </c>
      <c r="E168" s="109">
        <v>2429</v>
      </c>
      <c r="F168" s="109">
        <v>1086</v>
      </c>
      <c r="G168" s="109">
        <v>3138</v>
      </c>
      <c r="H168" s="109">
        <v>2056</v>
      </c>
      <c r="I168" s="109">
        <v>1625</v>
      </c>
      <c r="J168" s="109">
        <v>8</v>
      </c>
      <c r="K168" s="109">
        <v>13</v>
      </c>
    </row>
    <row r="169" spans="8:11" ht="15.75">
      <c r="H169" t="s">
        <v>128</v>
      </c>
      <c r="J169">
        <f>SUM(J153:J168)</f>
        <v>198</v>
      </c>
      <c r="K169" s="32">
        <f>SUM(K153:K168)</f>
        <v>166</v>
      </c>
    </row>
    <row r="170" spans="8:11" ht="15.75">
      <c r="H170" t="s">
        <v>129</v>
      </c>
      <c r="K170" s="112">
        <f>(J169+K169)/(167-151)/2</f>
        <v>11.375</v>
      </c>
    </row>
  </sheetData>
  <sheetProtection/>
  <mergeCells count="2">
    <mergeCell ref="A1:J1"/>
    <mergeCell ref="A151:K151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L171"/>
  <sheetViews>
    <sheetView zoomScalePageLayoutView="0" workbookViewId="0" topLeftCell="A137">
      <selection activeCell="J148" sqref="J148"/>
    </sheetView>
  </sheetViews>
  <sheetFormatPr defaultColWidth="8.875" defaultRowHeight="15.75"/>
  <sheetData>
    <row r="1" spans="1:10" ht="15.75">
      <c r="A1" s="121" t="s">
        <v>36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1" ht="31.5">
      <c r="A2" s="107" t="s">
        <v>4</v>
      </c>
      <c r="B2" s="107" t="s">
        <v>6</v>
      </c>
      <c r="C2" s="107" t="s">
        <v>7</v>
      </c>
      <c r="D2" s="107" t="s">
        <v>8</v>
      </c>
      <c r="E2" s="107" t="s">
        <v>9</v>
      </c>
      <c r="F2" s="107" t="s">
        <v>10</v>
      </c>
      <c r="G2" s="107" t="s">
        <v>11</v>
      </c>
      <c r="H2" s="107" t="s">
        <v>12</v>
      </c>
      <c r="I2" s="107" t="s">
        <v>13</v>
      </c>
      <c r="J2" s="107" t="s">
        <v>14</v>
      </c>
      <c r="K2" s="11" t="s">
        <v>39</v>
      </c>
    </row>
    <row r="3" spans="1:12" ht="15.75">
      <c r="A3" s="108">
        <v>0.5416666666666666</v>
      </c>
      <c r="B3" s="109">
        <v>1</v>
      </c>
      <c r="C3" s="109">
        <v>558</v>
      </c>
      <c r="D3" s="109">
        <v>16</v>
      </c>
      <c r="E3" s="109">
        <v>533</v>
      </c>
      <c r="F3" s="109">
        <v>585</v>
      </c>
      <c r="G3" s="109">
        <v>1718</v>
      </c>
      <c r="H3" s="109">
        <v>2757</v>
      </c>
      <c r="I3" s="109">
        <v>9</v>
      </c>
      <c r="J3" s="109">
        <v>10</v>
      </c>
      <c r="K3">
        <v>0</v>
      </c>
      <c r="L3" t="s">
        <v>41</v>
      </c>
    </row>
    <row r="4" spans="1:11" ht="15.75">
      <c r="A4" s="108">
        <v>0.5458333333333333</v>
      </c>
      <c r="B4" s="109">
        <v>2</v>
      </c>
      <c r="C4" s="109">
        <v>2614</v>
      </c>
      <c r="D4" s="109">
        <v>3083</v>
      </c>
      <c r="E4" s="109">
        <v>647</v>
      </c>
      <c r="F4" s="109">
        <v>308</v>
      </c>
      <c r="G4" s="109">
        <v>2506</v>
      </c>
      <c r="H4" s="109">
        <v>178</v>
      </c>
      <c r="I4" s="109">
        <v>5</v>
      </c>
      <c r="J4" s="109">
        <v>5</v>
      </c>
      <c r="K4" s="14">
        <f aca="true" t="shared" si="0" ref="K4:K67">A4-A3</f>
        <v>0.004166666666666652</v>
      </c>
    </row>
    <row r="5" spans="1:11" ht="15.75">
      <c r="A5" s="108">
        <v>0.55</v>
      </c>
      <c r="B5" s="109">
        <v>3</v>
      </c>
      <c r="C5" s="109">
        <v>461</v>
      </c>
      <c r="D5" s="109">
        <v>125</v>
      </c>
      <c r="E5" s="109">
        <v>801</v>
      </c>
      <c r="F5" s="109">
        <v>1208</v>
      </c>
      <c r="G5" s="109">
        <v>2669</v>
      </c>
      <c r="H5" s="109">
        <v>226</v>
      </c>
      <c r="I5" s="109">
        <v>2</v>
      </c>
      <c r="J5" s="109">
        <v>7</v>
      </c>
      <c r="K5" s="14">
        <f t="shared" si="0"/>
        <v>0.004166666666666763</v>
      </c>
    </row>
    <row r="6" spans="1:11" ht="15.75">
      <c r="A6" s="108">
        <v>0.5541666666666667</v>
      </c>
      <c r="B6" s="109">
        <v>4</v>
      </c>
      <c r="C6" s="109">
        <v>486</v>
      </c>
      <c r="D6" s="109">
        <v>177</v>
      </c>
      <c r="E6" s="109">
        <v>342</v>
      </c>
      <c r="F6" s="109">
        <v>1311</v>
      </c>
      <c r="G6" s="109">
        <v>337</v>
      </c>
      <c r="H6" s="109">
        <v>1592</v>
      </c>
      <c r="I6" s="109">
        <v>6</v>
      </c>
      <c r="J6" s="109">
        <v>13</v>
      </c>
      <c r="K6" s="14">
        <f t="shared" si="0"/>
        <v>0.004166666666666652</v>
      </c>
    </row>
    <row r="7" spans="1:11" ht="15.75">
      <c r="A7" s="108">
        <v>0.5597222222222222</v>
      </c>
      <c r="B7" s="109">
        <v>5</v>
      </c>
      <c r="C7" s="109">
        <v>842</v>
      </c>
      <c r="D7" s="109">
        <v>2164</v>
      </c>
      <c r="E7" s="109">
        <v>20</v>
      </c>
      <c r="F7" s="109">
        <v>2023</v>
      </c>
      <c r="G7" s="109">
        <v>971</v>
      </c>
      <c r="H7" s="109">
        <v>706</v>
      </c>
      <c r="I7" s="109">
        <v>8</v>
      </c>
      <c r="J7" s="109">
        <v>11</v>
      </c>
      <c r="K7" s="14">
        <f t="shared" si="0"/>
        <v>0.005555555555555536</v>
      </c>
    </row>
    <row r="8" spans="1:11" ht="15.75">
      <c r="A8" s="108">
        <v>0.5638888888888889</v>
      </c>
      <c r="B8" s="109">
        <v>6</v>
      </c>
      <c r="C8" s="109">
        <v>3161</v>
      </c>
      <c r="D8" s="109">
        <v>2265</v>
      </c>
      <c r="E8" s="109">
        <v>1922</v>
      </c>
      <c r="F8" s="109">
        <v>2341</v>
      </c>
      <c r="G8" s="109">
        <v>2771</v>
      </c>
      <c r="H8" s="109">
        <v>3176</v>
      </c>
      <c r="I8" s="109">
        <v>5</v>
      </c>
      <c r="J8" s="109">
        <v>7</v>
      </c>
      <c r="K8" s="14">
        <f t="shared" si="0"/>
        <v>0.004166666666666652</v>
      </c>
    </row>
    <row r="9" spans="1:11" ht="15.75">
      <c r="A9" s="108">
        <v>0.5680555555555555</v>
      </c>
      <c r="B9" s="109">
        <v>7</v>
      </c>
      <c r="C9" s="109">
        <v>343</v>
      </c>
      <c r="D9" s="109">
        <v>525</v>
      </c>
      <c r="E9" s="109">
        <v>3125</v>
      </c>
      <c r="F9" s="109">
        <v>3238</v>
      </c>
      <c r="G9" s="109">
        <v>399</v>
      </c>
      <c r="H9" s="109">
        <v>281</v>
      </c>
      <c r="I9" s="109">
        <v>12</v>
      </c>
      <c r="J9" s="109">
        <v>5</v>
      </c>
      <c r="K9" s="14">
        <f t="shared" si="0"/>
        <v>0.004166666666666652</v>
      </c>
    </row>
    <row r="10" spans="1:11" ht="15.75">
      <c r="A10" s="108">
        <v>0.5729166666666666</v>
      </c>
      <c r="B10" s="109">
        <v>8</v>
      </c>
      <c r="C10" s="109">
        <v>1452</v>
      </c>
      <c r="D10" s="109">
        <v>2102</v>
      </c>
      <c r="E10" s="109">
        <v>116</v>
      </c>
      <c r="F10" s="109">
        <v>11</v>
      </c>
      <c r="G10" s="109">
        <v>868</v>
      </c>
      <c r="H10" s="109">
        <v>3231</v>
      </c>
      <c r="I10" s="109">
        <v>0</v>
      </c>
      <c r="J10" s="109">
        <v>5</v>
      </c>
      <c r="K10" s="14">
        <f t="shared" si="0"/>
        <v>0.004861111111111094</v>
      </c>
    </row>
    <row r="11" spans="1:11" ht="15.75">
      <c r="A11" s="108">
        <v>0.5770833333333333</v>
      </c>
      <c r="B11" s="109">
        <v>9</v>
      </c>
      <c r="C11" s="109">
        <v>93</v>
      </c>
      <c r="D11" s="109">
        <v>67</v>
      </c>
      <c r="E11" s="109">
        <v>1296</v>
      </c>
      <c r="F11" s="109">
        <v>2465</v>
      </c>
      <c r="G11" s="109">
        <v>151</v>
      </c>
      <c r="H11" s="109">
        <v>829</v>
      </c>
      <c r="I11" s="109">
        <v>9</v>
      </c>
      <c r="J11" s="109">
        <v>8</v>
      </c>
      <c r="K11" s="14">
        <f t="shared" si="0"/>
        <v>0.004166666666666652</v>
      </c>
    </row>
    <row r="12" spans="1:11" ht="15.75">
      <c r="A12" s="108">
        <v>0.58125</v>
      </c>
      <c r="B12" s="109">
        <v>10</v>
      </c>
      <c r="C12" s="109">
        <v>2534</v>
      </c>
      <c r="D12" s="109">
        <v>120</v>
      </c>
      <c r="E12" s="109">
        <v>3306</v>
      </c>
      <c r="F12" s="109">
        <v>2424</v>
      </c>
      <c r="G12" s="109">
        <v>910</v>
      </c>
      <c r="H12" s="109">
        <v>3168</v>
      </c>
      <c r="I12" s="109">
        <v>1</v>
      </c>
      <c r="J12" s="109">
        <v>7</v>
      </c>
      <c r="K12" s="14">
        <f t="shared" si="0"/>
        <v>0.004166666666666763</v>
      </c>
    </row>
    <row r="13" spans="1:11" ht="15.75">
      <c r="A13" s="108">
        <v>0.5854166666666667</v>
      </c>
      <c r="B13" s="109">
        <v>11</v>
      </c>
      <c r="C13" s="109">
        <v>772</v>
      </c>
      <c r="D13" s="109">
        <v>3128</v>
      </c>
      <c r="E13" s="109">
        <v>2377</v>
      </c>
      <c r="F13" s="109">
        <v>2497</v>
      </c>
      <c r="G13" s="109">
        <v>294</v>
      </c>
      <c r="H13" s="109">
        <v>2895</v>
      </c>
      <c r="I13" s="109">
        <v>7</v>
      </c>
      <c r="J13" s="109">
        <v>7</v>
      </c>
      <c r="K13" s="14">
        <f t="shared" si="0"/>
        <v>0.004166666666666652</v>
      </c>
    </row>
    <row r="14" spans="1:11" ht="15.75">
      <c r="A14" s="108">
        <v>0.5881944444444445</v>
      </c>
      <c r="B14" s="109">
        <v>12</v>
      </c>
      <c r="C14" s="109">
        <v>1551</v>
      </c>
      <c r="D14" s="109">
        <v>932</v>
      </c>
      <c r="E14" s="109">
        <v>1073</v>
      </c>
      <c r="F14" s="109">
        <v>3038</v>
      </c>
      <c r="G14" s="109">
        <v>2137</v>
      </c>
      <c r="H14" s="109">
        <v>117</v>
      </c>
      <c r="I14" s="109">
        <v>0</v>
      </c>
      <c r="J14" s="109">
        <v>8</v>
      </c>
      <c r="K14" s="14">
        <f t="shared" si="0"/>
        <v>0.002777777777777768</v>
      </c>
    </row>
    <row r="15" spans="1:11" ht="15.75">
      <c r="A15" s="108">
        <v>0.5930555555555556</v>
      </c>
      <c r="B15" s="109">
        <v>13</v>
      </c>
      <c r="C15" s="109">
        <v>2914</v>
      </c>
      <c r="D15" s="109">
        <v>1868</v>
      </c>
      <c r="E15" s="109">
        <v>1902</v>
      </c>
      <c r="F15" s="109">
        <v>2638</v>
      </c>
      <c r="G15" s="109">
        <v>668</v>
      </c>
      <c r="H15" s="109">
        <v>2415</v>
      </c>
      <c r="I15" s="109">
        <v>5</v>
      </c>
      <c r="J15" s="109">
        <v>4</v>
      </c>
      <c r="K15" s="14">
        <f t="shared" si="0"/>
        <v>0.004861111111111094</v>
      </c>
    </row>
    <row r="16" spans="1:11" ht="15.75">
      <c r="A16" s="108">
        <v>0.5979166666666667</v>
      </c>
      <c r="B16" s="109">
        <v>14</v>
      </c>
      <c r="C16" s="109">
        <v>612</v>
      </c>
      <c r="D16" s="109">
        <v>896</v>
      </c>
      <c r="E16" s="109">
        <v>128</v>
      </c>
      <c r="F16" s="109">
        <v>1727</v>
      </c>
      <c r="G16" s="109">
        <v>166</v>
      </c>
      <c r="H16" s="109">
        <v>2619</v>
      </c>
      <c r="I16" s="109">
        <v>3</v>
      </c>
      <c r="J16" s="109">
        <v>0</v>
      </c>
      <c r="K16" s="14">
        <f t="shared" si="0"/>
        <v>0.004861111111111094</v>
      </c>
    </row>
    <row r="17" spans="1:11" ht="15.75">
      <c r="A17" s="108">
        <v>0.6013888888888889</v>
      </c>
      <c r="B17" s="109">
        <v>15</v>
      </c>
      <c r="C17" s="109">
        <v>102</v>
      </c>
      <c r="D17" s="109">
        <v>525</v>
      </c>
      <c r="E17" s="109">
        <v>3161</v>
      </c>
      <c r="F17" s="109">
        <v>3123</v>
      </c>
      <c r="G17" s="109">
        <v>801</v>
      </c>
      <c r="H17" s="109">
        <v>2164</v>
      </c>
      <c r="I17" s="109">
        <v>8</v>
      </c>
      <c r="J17" s="109">
        <v>4</v>
      </c>
      <c r="K17" s="14">
        <f t="shared" si="0"/>
        <v>0.00347222222222221</v>
      </c>
    </row>
    <row r="18" spans="1:11" ht="15.75">
      <c r="A18" s="108">
        <v>0.6055555555555555</v>
      </c>
      <c r="B18" s="109">
        <v>16</v>
      </c>
      <c r="C18" s="109">
        <v>116</v>
      </c>
      <c r="D18" s="109">
        <v>16</v>
      </c>
      <c r="E18" s="109">
        <v>337</v>
      </c>
      <c r="F18" s="109">
        <v>1922</v>
      </c>
      <c r="G18" s="109">
        <v>20</v>
      </c>
      <c r="H18" s="109">
        <v>308</v>
      </c>
      <c r="I18" s="109">
        <v>11</v>
      </c>
      <c r="J18" s="109">
        <v>15</v>
      </c>
      <c r="K18" s="14">
        <f t="shared" si="0"/>
        <v>0.004166666666666652</v>
      </c>
    </row>
    <row r="19" spans="1:11" ht="15.75">
      <c r="A19" s="108">
        <v>0.6097222222222222</v>
      </c>
      <c r="B19" s="109">
        <v>17</v>
      </c>
      <c r="C19" s="109">
        <v>910</v>
      </c>
      <c r="D19" s="109">
        <v>2771</v>
      </c>
      <c r="E19" s="109">
        <v>125</v>
      </c>
      <c r="F19" s="109">
        <v>3238</v>
      </c>
      <c r="G19" s="109">
        <v>3231</v>
      </c>
      <c r="H19" s="109">
        <v>533</v>
      </c>
      <c r="I19" s="109">
        <v>11</v>
      </c>
      <c r="J19" s="109">
        <v>2</v>
      </c>
      <c r="K19" s="14">
        <f t="shared" si="0"/>
        <v>0.004166666666666652</v>
      </c>
    </row>
    <row r="20" spans="1:11" ht="15.75">
      <c r="A20" s="108">
        <v>0.6138888888888888</v>
      </c>
      <c r="B20" s="109">
        <v>18</v>
      </c>
      <c r="C20" s="109">
        <v>868</v>
      </c>
      <c r="D20" s="109">
        <v>3306</v>
      </c>
      <c r="E20" s="109">
        <v>2497</v>
      </c>
      <c r="F20" s="109">
        <v>343</v>
      </c>
      <c r="G20" s="109">
        <v>706</v>
      </c>
      <c r="H20" s="109">
        <v>1718</v>
      </c>
      <c r="I20" s="109">
        <v>0</v>
      </c>
      <c r="J20" s="109">
        <v>15</v>
      </c>
      <c r="K20" s="14">
        <f t="shared" si="0"/>
        <v>0.004166666666666652</v>
      </c>
    </row>
    <row r="21" spans="1:11" ht="15.75">
      <c r="A21" s="108">
        <v>0.6173611111111111</v>
      </c>
      <c r="B21" s="109">
        <v>19</v>
      </c>
      <c r="C21" s="109">
        <v>1592</v>
      </c>
      <c r="D21" s="109">
        <v>151</v>
      </c>
      <c r="E21" s="109">
        <v>2534</v>
      </c>
      <c r="F21" s="109">
        <v>1551</v>
      </c>
      <c r="G21" s="109">
        <v>2377</v>
      </c>
      <c r="H21" s="109">
        <v>2102</v>
      </c>
      <c r="I21" s="109">
        <v>7</v>
      </c>
      <c r="J21" s="109">
        <v>1</v>
      </c>
      <c r="K21" s="14">
        <f t="shared" si="0"/>
        <v>0.003472222222222321</v>
      </c>
    </row>
    <row r="22" spans="1:11" ht="15.75">
      <c r="A22" s="108">
        <v>0.6208333333333333</v>
      </c>
      <c r="B22" s="109">
        <v>20</v>
      </c>
      <c r="C22" s="109">
        <v>842</v>
      </c>
      <c r="D22" s="109">
        <v>294</v>
      </c>
      <c r="E22" s="109">
        <v>11</v>
      </c>
      <c r="F22" s="109">
        <v>117</v>
      </c>
      <c r="G22" s="109">
        <v>342</v>
      </c>
      <c r="H22" s="109">
        <v>67</v>
      </c>
      <c r="I22" s="109">
        <v>12</v>
      </c>
      <c r="J22" s="109">
        <v>5</v>
      </c>
      <c r="K22" s="14">
        <f t="shared" si="0"/>
        <v>0.00347222222222221</v>
      </c>
    </row>
    <row r="23" spans="1:11" ht="15.75">
      <c r="A23" s="108">
        <v>0.6243055555555556</v>
      </c>
      <c r="B23" s="109">
        <v>21</v>
      </c>
      <c r="C23" s="109">
        <v>612</v>
      </c>
      <c r="D23" s="109">
        <v>120</v>
      </c>
      <c r="E23" s="109">
        <v>2265</v>
      </c>
      <c r="F23" s="109">
        <v>2506</v>
      </c>
      <c r="G23" s="109">
        <v>281</v>
      </c>
      <c r="H23" s="109">
        <v>2638</v>
      </c>
      <c r="I23" s="109">
        <v>6</v>
      </c>
      <c r="J23" s="109">
        <v>3</v>
      </c>
      <c r="K23" s="14">
        <f t="shared" si="0"/>
        <v>0.00347222222222221</v>
      </c>
    </row>
    <row r="24" spans="1:11" ht="15.75">
      <c r="A24" s="108">
        <v>0.6291666666666667</v>
      </c>
      <c r="B24" s="109">
        <v>22</v>
      </c>
      <c r="C24" s="109">
        <v>486</v>
      </c>
      <c r="D24" s="109">
        <v>2341</v>
      </c>
      <c r="E24" s="109">
        <v>2914</v>
      </c>
      <c r="F24" s="109">
        <v>2424</v>
      </c>
      <c r="G24" s="109">
        <v>829</v>
      </c>
      <c r="H24" s="109">
        <v>1073</v>
      </c>
      <c r="I24" s="109">
        <v>1</v>
      </c>
      <c r="J24" s="109">
        <v>7</v>
      </c>
      <c r="K24" s="14">
        <f t="shared" si="0"/>
        <v>0.004861111111111094</v>
      </c>
    </row>
    <row r="25" spans="1:11" ht="15.75">
      <c r="A25" s="108">
        <v>0.6347222222222222</v>
      </c>
      <c r="B25" s="109">
        <v>23</v>
      </c>
      <c r="C25" s="109">
        <v>3128</v>
      </c>
      <c r="D25" s="109">
        <v>93</v>
      </c>
      <c r="E25" s="109">
        <v>2669</v>
      </c>
      <c r="F25" s="109">
        <v>2614</v>
      </c>
      <c r="G25" s="109">
        <v>1902</v>
      </c>
      <c r="H25" s="109">
        <v>128</v>
      </c>
      <c r="I25" s="109">
        <v>0</v>
      </c>
      <c r="J25" s="109">
        <v>8</v>
      </c>
      <c r="K25" s="14">
        <f t="shared" si="0"/>
        <v>0.005555555555555536</v>
      </c>
    </row>
    <row r="26" spans="1:11" ht="15.75">
      <c r="A26" s="108">
        <v>0.6381944444444444</v>
      </c>
      <c r="B26" s="109">
        <v>24</v>
      </c>
      <c r="C26" s="109">
        <v>3038</v>
      </c>
      <c r="D26" s="109">
        <v>647</v>
      </c>
      <c r="E26" s="109">
        <v>177</v>
      </c>
      <c r="F26" s="109">
        <v>1452</v>
      </c>
      <c r="G26" s="109">
        <v>896</v>
      </c>
      <c r="H26" s="109">
        <v>772</v>
      </c>
      <c r="I26" s="109">
        <v>4</v>
      </c>
      <c r="J26" s="109">
        <v>2</v>
      </c>
      <c r="K26" s="14">
        <f t="shared" si="0"/>
        <v>0.00347222222222221</v>
      </c>
    </row>
    <row r="27" spans="1:11" ht="15.75">
      <c r="A27" s="108">
        <v>0.6416666666666667</v>
      </c>
      <c r="B27" s="109">
        <v>25</v>
      </c>
      <c r="C27" s="109">
        <v>399</v>
      </c>
      <c r="D27" s="109">
        <v>558</v>
      </c>
      <c r="E27" s="109">
        <v>2465</v>
      </c>
      <c r="F27" s="109">
        <v>1868</v>
      </c>
      <c r="G27" s="109">
        <v>932</v>
      </c>
      <c r="H27" s="109">
        <v>3176</v>
      </c>
      <c r="I27" s="109">
        <v>8</v>
      </c>
      <c r="J27" s="109">
        <v>7</v>
      </c>
      <c r="K27" s="14">
        <f t="shared" si="0"/>
        <v>0.003472222222222321</v>
      </c>
    </row>
    <row r="28" spans="1:11" ht="15.75">
      <c r="A28" s="108">
        <v>0.6451388888888888</v>
      </c>
      <c r="B28" s="109">
        <v>26</v>
      </c>
      <c r="C28" s="109">
        <v>2895</v>
      </c>
      <c r="D28" s="109">
        <v>2757</v>
      </c>
      <c r="E28" s="109">
        <v>668</v>
      </c>
      <c r="F28" s="109">
        <v>226</v>
      </c>
      <c r="G28" s="109">
        <v>1727</v>
      </c>
      <c r="H28" s="109">
        <v>3168</v>
      </c>
      <c r="I28" s="109">
        <v>3</v>
      </c>
      <c r="J28" s="109">
        <v>5</v>
      </c>
      <c r="K28" s="14">
        <f t="shared" si="0"/>
        <v>0.003472222222222099</v>
      </c>
    </row>
    <row r="29" spans="1:11" ht="15.75">
      <c r="A29" s="108">
        <v>0.65</v>
      </c>
      <c r="B29" s="109">
        <v>27</v>
      </c>
      <c r="C29" s="109">
        <v>2415</v>
      </c>
      <c r="D29" s="109">
        <v>2619</v>
      </c>
      <c r="E29" s="109">
        <v>102</v>
      </c>
      <c r="F29" s="109">
        <v>1296</v>
      </c>
      <c r="G29" s="109">
        <v>178</v>
      </c>
      <c r="H29" s="109">
        <v>971</v>
      </c>
      <c r="I29" s="109">
        <v>9</v>
      </c>
      <c r="J29" s="109">
        <v>5</v>
      </c>
      <c r="K29" s="14">
        <f t="shared" si="0"/>
        <v>0.004861111111111205</v>
      </c>
    </row>
    <row r="30" spans="1:11" ht="15.75">
      <c r="A30" s="108">
        <v>0.6534722222222222</v>
      </c>
      <c r="B30" s="109">
        <v>28</v>
      </c>
      <c r="C30" s="109">
        <v>2023</v>
      </c>
      <c r="D30" s="109">
        <v>2137</v>
      </c>
      <c r="E30" s="109">
        <v>585</v>
      </c>
      <c r="F30" s="109">
        <v>166</v>
      </c>
      <c r="G30" s="109">
        <v>3083</v>
      </c>
      <c r="H30" s="109">
        <v>3125</v>
      </c>
      <c r="I30" s="109">
        <v>10</v>
      </c>
      <c r="J30" s="109">
        <v>4</v>
      </c>
      <c r="K30" s="14">
        <f t="shared" si="0"/>
        <v>0.00347222222222221</v>
      </c>
    </row>
    <row r="31" spans="1:11" ht="15.75">
      <c r="A31" s="108">
        <v>0.6569444444444444</v>
      </c>
      <c r="B31" s="109">
        <v>29</v>
      </c>
      <c r="C31" s="109">
        <v>3123</v>
      </c>
      <c r="D31" s="109">
        <v>1311</v>
      </c>
      <c r="E31" s="109">
        <v>2638</v>
      </c>
      <c r="F31" s="109">
        <v>461</v>
      </c>
      <c r="G31" s="109">
        <v>1208</v>
      </c>
      <c r="H31" s="109">
        <v>1922</v>
      </c>
      <c r="I31" s="109">
        <v>3</v>
      </c>
      <c r="J31" s="109">
        <v>11</v>
      </c>
      <c r="K31" s="14">
        <f t="shared" si="0"/>
        <v>0.00347222222222221</v>
      </c>
    </row>
    <row r="32" spans="1:11" ht="15.75">
      <c r="A32" s="108">
        <v>0.6611111111111111</v>
      </c>
      <c r="B32" s="109">
        <v>30</v>
      </c>
      <c r="C32" s="109">
        <v>3306</v>
      </c>
      <c r="D32" s="109">
        <v>125</v>
      </c>
      <c r="E32" s="109">
        <v>829</v>
      </c>
      <c r="F32" s="109">
        <v>3161</v>
      </c>
      <c r="G32" s="109">
        <v>11</v>
      </c>
      <c r="H32" s="109">
        <v>2534</v>
      </c>
      <c r="I32" s="109">
        <v>1</v>
      </c>
      <c r="J32" s="109">
        <v>6</v>
      </c>
      <c r="K32" s="14">
        <f t="shared" si="0"/>
        <v>0.004166666666666652</v>
      </c>
    </row>
    <row r="33" spans="1:11" ht="15.75">
      <c r="A33" s="108">
        <v>0.6701388888888888</v>
      </c>
      <c r="B33" s="109">
        <v>31</v>
      </c>
      <c r="C33" s="109">
        <v>647</v>
      </c>
      <c r="D33" s="109">
        <v>1551</v>
      </c>
      <c r="E33" s="109">
        <v>533</v>
      </c>
      <c r="F33" s="109">
        <v>3128</v>
      </c>
      <c r="G33" s="109">
        <v>2497</v>
      </c>
      <c r="H33" s="109">
        <v>2341</v>
      </c>
      <c r="I33" s="109">
        <v>0</v>
      </c>
      <c r="J33" s="109">
        <v>0</v>
      </c>
      <c r="K33" s="14">
        <f t="shared" si="0"/>
        <v>0.009027777777777746</v>
      </c>
    </row>
    <row r="34" spans="1:11" ht="15.75">
      <c r="A34" s="108">
        <v>0.6736111111111112</v>
      </c>
      <c r="B34" s="109">
        <v>32</v>
      </c>
      <c r="C34" s="109">
        <v>120</v>
      </c>
      <c r="D34" s="109">
        <v>2102</v>
      </c>
      <c r="E34" s="109">
        <v>706</v>
      </c>
      <c r="F34" s="109">
        <v>294</v>
      </c>
      <c r="G34" s="109">
        <v>486</v>
      </c>
      <c r="H34" s="109">
        <v>3238</v>
      </c>
      <c r="I34" s="109">
        <v>3</v>
      </c>
      <c r="J34" s="109">
        <v>7</v>
      </c>
      <c r="K34" s="14">
        <f t="shared" si="0"/>
        <v>0.003472222222222321</v>
      </c>
    </row>
    <row r="35" spans="1:11" ht="15.75">
      <c r="A35" s="108">
        <v>0.6770833333333334</v>
      </c>
      <c r="B35" s="109">
        <v>33</v>
      </c>
      <c r="C35" s="109">
        <v>308</v>
      </c>
      <c r="D35" s="109">
        <v>281</v>
      </c>
      <c r="E35" s="109">
        <v>910</v>
      </c>
      <c r="F35" s="109">
        <v>151</v>
      </c>
      <c r="G35" s="109">
        <v>558</v>
      </c>
      <c r="H35" s="109">
        <v>896</v>
      </c>
      <c r="I35" s="109">
        <v>15</v>
      </c>
      <c r="J35" s="109">
        <v>6</v>
      </c>
      <c r="K35" s="14">
        <f t="shared" si="0"/>
        <v>0.00347222222222221</v>
      </c>
    </row>
    <row r="36" spans="1:11" ht="15.75">
      <c r="A36" s="108">
        <v>0.6798611111111111</v>
      </c>
      <c r="B36" s="109">
        <v>34</v>
      </c>
      <c r="C36" s="109">
        <v>2757</v>
      </c>
      <c r="D36" s="109">
        <v>842</v>
      </c>
      <c r="E36" s="109">
        <v>1868</v>
      </c>
      <c r="F36" s="109">
        <v>801</v>
      </c>
      <c r="G36" s="109">
        <v>128</v>
      </c>
      <c r="H36" s="109">
        <v>1296</v>
      </c>
      <c r="I36" s="109">
        <v>10</v>
      </c>
      <c r="J36" s="109">
        <v>4</v>
      </c>
      <c r="K36" s="14">
        <f t="shared" si="0"/>
        <v>0.002777777777777768</v>
      </c>
    </row>
    <row r="37" spans="1:11" ht="15.75">
      <c r="A37" s="108">
        <v>0.6840277777777778</v>
      </c>
      <c r="B37" s="109">
        <v>35</v>
      </c>
      <c r="C37" s="109">
        <v>226</v>
      </c>
      <c r="D37" s="109">
        <v>117</v>
      </c>
      <c r="E37" s="109">
        <v>971</v>
      </c>
      <c r="F37" s="109">
        <v>585</v>
      </c>
      <c r="G37" s="109">
        <v>2465</v>
      </c>
      <c r="H37" s="109">
        <v>2614</v>
      </c>
      <c r="I37" s="109">
        <v>6</v>
      </c>
      <c r="J37" s="109">
        <v>9</v>
      </c>
      <c r="K37" s="14">
        <f t="shared" si="0"/>
        <v>0.004166666666666652</v>
      </c>
    </row>
    <row r="38" spans="1:11" ht="15.75">
      <c r="A38" s="108">
        <v>0.688888888888889</v>
      </c>
      <c r="B38" s="109">
        <v>36</v>
      </c>
      <c r="C38" s="109">
        <v>932</v>
      </c>
      <c r="D38" s="109">
        <v>2669</v>
      </c>
      <c r="E38" s="109">
        <v>20</v>
      </c>
      <c r="F38" s="109">
        <v>3231</v>
      </c>
      <c r="G38" s="109">
        <v>1727</v>
      </c>
      <c r="H38" s="109">
        <v>772</v>
      </c>
      <c r="I38" s="109">
        <v>6</v>
      </c>
      <c r="J38" s="109">
        <v>5</v>
      </c>
      <c r="K38" s="14">
        <f t="shared" si="0"/>
        <v>0.004861111111111205</v>
      </c>
    </row>
    <row r="39" spans="1:11" ht="15.75">
      <c r="A39" s="108">
        <v>0.6930555555555555</v>
      </c>
      <c r="B39" s="109">
        <v>37</v>
      </c>
      <c r="C39" s="109">
        <v>2506</v>
      </c>
      <c r="D39" s="109">
        <v>2415</v>
      </c>
      <c r="E39" s="109">
        <v>2023</v>
      </c>
      <c r="F39" s="109">
        <v>3168</v>
      </c>
      <c r="G39" s="109">
        <v>399</v>
      </c>
      <c r="H39" s="109">
        <v>177</v>
      </c>
      <c r="I39" s="109">
        <v>5</v>
      </c>
      <c r="J39" s="109">
        <v>9</v>
      </c>
      <c r="K39" s="14">
        <f t="shared" si="0"/>
        <v>0.004166666666666541</v>
      </c>
    </row>
    <row r="40" spans="1:11" ht="15.75">
      <c r="A40" s="108">
        <v>0.6972222222222223</v>
      </c>
      <c r="B40" s="109">
        <v>38</v>
      </c>
      <c r="C40" s="109">
        <v>2424</v>
      </c>
      <c r="D40" s="109">
        <v>2771</v>
      </c>
      <c r="E40" s="109">
        <v>342</v>
      </c>
      <c r="F40" s="109">
        <v>2619</v>
      </c>
      <c r="G40" s="109">
        <v>93</v>
      </c>
      <c r="H40" s="109">
        <v>1718</v>
      </c>
      <c r="I40" s="109">
        <v>8</v>
      </c>
      <c r="J40" s="109">
        <v>10</v>
      </c>
      <c r="K40" s="14">
        <f t="shared" si="0"/>
        <v>0.004166666666666763</v>
      </c>
    </row>
    <row r="41" spans="1:11" ht="15.75">
      <c r="A41" s="108">
        <v>0.7013888888888888</v>
      </c>
      <c r="B41" s="109">
        <v>39</v>
      </c>
      <c r="C41" s="109">
        <v>868</v>
      </c>
      <c r="D41" s="109">
        <v>3125</v>
      </c>
      <c r="E41" s="109">
        <v>2895</v>
      </c>
      <c r="F41" s="109">
        <v>2914</v>
      </c>
      <c r="G41" s="109">
        <v>102</v>
      </c>
      <c r="H41" s="109">
        <v>16</v>
      </c>
      <c r="I41" s="109">
        <v>5</v>
      </c>
      <c r="J41" s="109">
        <v>6</v>
      </c>
      <c r="K41" s="14">
        <f t="shared" si="0"/>
        <v>0.004166666666666541</v>
      </c>
    </row>
    <row r="42" spans="1:11" ht="15.75">
      <c r="A42" s="108">
        <v>0.7048611111111112</v>
      </c>
      <c r="B42" s="109">
        <v>40</v>
      </c>
      <c r="C42" s="109">
        <v>3083</v>
      </c>
      <c r="D42" s="109">
        <v>3123</v>
      </c>
      <c r="E42" s="109">
        <v>1592</v>
      </c>
      <c r="F42" s="109">
        <v>612</v>
      </c>
      <c r="G42" s="109">
        <v>1452</v>
      </c>
      <c r="H42" s="109">
        <v>3176</v>
      </c>
      <c r="I42" s="109">
        <v>5</v>
      </c>
      <c r="J42" s="109">
        <v>2</v>
      </c>
      <c r="K42" s="14">
        <f t="shared" si="0"/>
        <v>0.003472222222222321</v>
      </c>
    </row>
    <row r="43" spans="1:11" ht="15.75">
      <c r="A43" s="108">
        <v>0.7083333333333334</v>
      </c>
      <c r="B43" s="109">
        <v>41</v>
      </c>
      <c r="C43" s="109">
        <v>525</v>
      </c>
      <c r="D43" s="109">
        <v>3038</v>
      </c>
      <c r="E43" s="109">
        <v>1902</v>
      </c>
      <c r="F43" s="109">
        <v>166</v>
      </c>
      <c r="G43" s="109">
        <v>116</v>
      </c>
      <c r="H43" s="109">
        <v>1208</v>
      </c>
      <c r="I43" s="109">
        <v>13</v>
      </c>
      <c r="J43" s="109">
        <v>6</v>
      </c>
      <c r="K43" s="14">
        <f t="shared" si="0"/>
        <v>0.00347222222222221</v>
      </c>
    </row>
    <row r="44" spans="1:11" ht="15.75">
      <c r="A44" s="108">
        <v>0.7118055555555555</v>
      </c>
      <c r="B44" s="109">
        <v>42</v>
      </c>
      <c r="C44" s="109">
        <v>2265</v>
      </c>
      <c r="D44" s="109">
        <v>2377</v>
      </c>
      <c r="E44" s="109">
        <v>67</v>
      </c>
      <c r="F44" s="109">
        <v>1073</v>
      </c>
      <c r="G44" s="109">
        <v>178</v>
      </c>
      <c r="H44" s="109">
        <v>1311</v>
      </c>
      <c r="I44" s="109">
        <v>13</v>
      </c>
      <c r="J44" s="109">
        <v>5</v>
      </c>
      <c r="K44" s="14">
        <f t="shared" si="0"/>
        <v>0.003472222222222099</v>
      </c>
    </row>
    <row r="45" spans="1:12" ht="15.75">
      <c r="A45" s="108">
        <v>0.7159722222222222</v>
      </c>
      <c r="B45" s="109">
        <v>43</v>
      </c>
      <c r="C45" s="109">
        <v>2137</v>
      </c>
      <c r="D45" s="109">
        <v>337</v>
      </c>
      <c r="E45" s="109">
        <v>461</v>
      </c>
      <c r="F45" s="109">
        <v>2164</v>
      </c>
      <c r="G45" s="109">
        <v>343</v>
      </c>
      <c r="H45" s="109">
        <v>668</v>
      </c>
      <c r="I45" s="109">
        <v>8</v>
      </c>
      <c r="J45" s="109">
        <v>6</v>
      </c>
      <c r="K45" s="14">
        <f t="shared" si="0"/>
        <v>0.004166666666666763</v>
      </c>
      <c r="L45" s="14">
        <f>(SUM(K3:K45))/(45-3)</f>
        <v>0.004150132275132276</v>
      </c>
    </row>
    <row r="46" spans="1:12" ht="15.75">
      <c r="A46" s="108">
        <v>0.3951388888888889</v>
      </c>
      <c r="B46" s="109">
        <v>44</v>
      </c>
      <c r="C46" s="109">
        <v>3161</v>
      </c>
      <c r="D46" s="109">
        <v>226</v>
      </c>
      <c r="E46" s="109">
        <v>1551</v>
      </c>
      <c r="F46" s="109">
        <v>120</v>
      </c>
      <c r="G46" s="109">
        <v>11</v>
      </c>
      <c r="H46" s="109">
        <v>20</v>
      </c>
      <c r="I46" s="109">
        <v>10</v>
      </c>
      <c r="J46" s="109">
        <v>8</v>
      </c>
      <c r="K46" s="14">
        <v>0</v>
      </c>
      <c r="L46" t="s">
        <v>40</v>
      </c>
    </row>
    <row r="47" spans="1:11" ht="15.75">
      <c r="A47" s="108">
        <v>0.3986111111111111</v>
      </c>
      <c r="B47" s="109">
        <v>45</v>
      </c>
      <c r="C47" s="109">
        <v>1727</v>
      </c>
      <c r="D47" s="109">
        <v>93</v>
      </c>
      <c r="E47" s="109">
        <v>2102</v>
      </c>
      <c r="F47" s="109">
        <v>2497</v>
      </c>
      <c r="G47" s="109">
        <v>308</v>
      </c>
      <c r="H47" s="109">
        <v>2415</v>
      </c>
      <c r="I47" s="109">
        <v>5</v>
      </c>
      <c r="J47" s="109">
        <v>7</v>
      </c>
      <c r="K47" s="14">
        <f t="shared" si="0"/>
        <v>0.00347222222222221</v>
      </c>
    </row>
    <row r="48" spans="1:11" ht="15.75">
      <c r="A48" s="108">
        <v>0.40208333333333335</v>
      </c>
      <c r="B48" s="109">
        <v>46</v>
      </c>
      <c r="C48" s="109">
        <v>3238</v>
      </c>
      <c r="D48" s="109">
        <v>801</v>
      </c>
      <c r="E48" s="109">
        <v>177</v>
      </c>
      <c r="F48" s="109">
        <v>2534</v>
      </c>
      <c r="G48" s="109">
        <v>2638</v>
      </c>
      <c r="H48" s="109">
        <v>117</v>
      </c>
      <c r="I48" s="109">
        <v>3</v>
      </c>
      <c r="J48" s="109">
        <v>2</v>
      </c>
      <c r="K48" s="14">
        <f t="shared" si="0"/>
        <v>0.0034722222222222654</v>
      </c>
    </row>
    <row r="49" spans="1:11" ht="15.75">
      <c r="A49" s="108">
        <v>0.4055555555555555</v>
      </c>
      <c r="B49" s="109">
        <v>47</v>
      </c>
      <c r="C49" s="109">
        <v>3128</v>
      </c>
      <c r="D49" s="109">
        <v>486</v>
      </c>
      <c r="E49" s="109">
        <v>612</v>
      </c>
      <c r="F49" s="109">
        <v>910</v>
      </c>
      <c r="G49" s="109">
        <v>2757</v>
      </c>
      <c r="H49" s="109">
        <v>399</v>
      </c>
      <c r="I49" s="109">
        <v>5</v>
      </c>
      <c r="J49" s="109">
        <v>7</v>
      </c>
      <c r="K49" s="14">
        <f t="shared" si="0"/>
        <v>0.0034722222222221544</v>
      </c>
    </row>
    <row r="50" spans="1:11" ht="15.75">
      <c r="A50" s="108">
        <v>0.4125</v>
      </c>
      <c r="B50" s="109">
        <v>48</v>
      </c>
      <c r="C50" s="109">
        <v>2424</v>
      </c>
      <c r="D50" s="109">
        <v>1452</v>
      </c>
      <c r="E50" s="109">
        <v>3125</v>
      </c>
      <c r="F50" s="109">
        <v>971</v>
      </c>
      <c r="G50" s="109">
        <v>2669</v>
      </c>
      <c r="H50" s="109">
        <v>558</v>
      </c>
      <c r="I50" s="109">
        <v>0</v>
      </c>
      <c r="J50" s="109">
        <v>10</v>
      </c>
      <c r="K50" s="14">
        <f t="shared" si="0"/>
        <v>0.006944444444444475</v>
      </c>
    </row>
    <row r="51" spans="1:11" ht="15.75">
      <c r="A51" s="108">
        <v>0.4166666666666667</v>
      </c>
      <c r="B51" s="109">
        <v>49</v>
      </c>
      <c r="C51" s="109">
        <v>178</v>
      </c>
      <c r="D51" s="109">
        <v>772</v>
      </c>
      <c r="E51" s="109">
        <v>585</v>
      </c>
      <c r="F51" s="109">
        <v>1868</v>
      </c>
      <c r="G51" s="109">
        <v>1922</v>
      </c>
      <c r="H51" s="109">
        <v>3168</v>
      </c>
      <c r="I51" s="109">
        <v>6</v>
      </c>
      <c r="J51" s="109">
        <v>12</v>
      </c>
      <c r="K51" s="14">
        <f t="shared" si="0"/>
        <v>0.004166666666666707</v>
      </c>
    </row>
    <row r="52" spans="1:11" ht="15.75">
      <c r="A52" s="108">
        <v>0.42083333333333334</v>
      </c>
      <c r="B52" s="109">
        <v>50</v>
      </c>
      <c r="C52" s="109">
        <v>1311</v>
      </c>
      <c r="D52" s="109">
        <v>2506</v>
      </c>
      <c r="E52" s="109">
        <v>2914</v>
      </c>
      <c r="F52" s="109">
        <v>125</v>
      </c>
      <c r="G52" s="109">
        <v>525</v>
      </c>
      <c r="H52" s="109">
        <v>294</v>
      </c>
      <c r="I52" s="109">
        <v>5</v>
      </c>
      <c r="J52" s="109">
        <v>13</v>
      </c>
      <c r="K52" s="14">
        <f t="shared" si="0"/>
        <v>0.004166666666666652</v>
      </c>
    </row>
    <row r="53" spans="1:11" ht="15.75">
      <c r="A53" s="108">
        <v>0.42430555555555555</v>
      </c>
      <c r="B53" s="109">
        <v>51</v>
      </c>
      <c r="C53" s="109">
        <v>2023</v>
      </c>
      <c r="D53" s="109">
        <v>1296</v>
      </c>
      <c r="E53" s="109">
        <v>116</v>
      </c>
      <c r="F53" s="109">
        <v>647</v>
      </c>
      <c r="G53" s="109">
        <v>342</v>
      </c>
      <c r="H53" s="109">
        <v>932</v>
      </c>
      <c r="I53" s="109">
        <v>1</v>
      </c>
      <c r="J53" s="109">
        <v>2</v>
      </c>
      <c r="K53" s="14">
        <f t="shared" si="0"/>
        <v>0.00347222222222221</v>
      </c>
    </row>
    <row r="54" spans="1:11" ht="15.75">
      <c r="A54" s="108">
        <v>0.4291666666666667</v>
      </c>
      <c r="B54" s="109">
        <v>52</v>
      </c>
      <c r="C54" s="109">
        <v>3231</v>
      </c>
      <c r="D54" s="109">
        <v>1718</v>
      </c>
      <c r="E54" s="109">
        <v>2465</v>
      </c>
      <c r="F54" s="109">
        <v>896</v>
      </c>
      <c r="G54" s="109">
        <v>2341</v>
      </c>
      <c r="H54" s="109">
        <v>2377</v>
      </c>
      <c r="I54" s="109">
        <v>9</v>
      </c>
      <c r="J54" s="109">
        <v>4</v>
      </c>
      <c r="K54" s="14">
        <f t="shared" si="0"/>
        <v>0.004861111111111149</v>
      </c>
    </row>
    <row r="55" spans="1:11" ht="15.75">
      <c r="A55" s="108">
        <v>0.43263888888888885</v>
      </c>
      <c r="B55" s="109">
        <v>53</v>
      </c>
      <c r="C55" s="109">
        <v>668</v>
      </c>
      <c r="D55" s="109">
        <v>868</v>
      </c>
      <c r="E55" s="109">
        <v>128</v>
      </c>
      <c r="F55" s="109">
        <v>2265</v>
      </c>
      <c r="G55" s="109">
        <v>3038</v>
      </c>
      <c r="H55" s="109">
        <v>2164</v>
      </c>
      <c r="I55" s="109">
        <v>8</v>
      </c>
      <c r="J55" s="109">
        <v>1</v>
      </c>
      <c r="K55" s="14">
        <f t="shared" si="0"/>
        <v>0.0034722222222221544</v>
      </c>
    </row>
    <row r="56" spans="1:11" ht="15.75">
      <c r="A56" s="108">
        <v>0.4361111111111111</v>
      </c>
      <c r="B56" s="109">
        <v>54</v>
      </c>
      <c r="C56" s="109">
        <v>102</v>
      </c>
      <c r="D56" s="109">
        <v>533</v>
      </c>
      <c r="E56" s="109">
        <v>337</v>
      </c>
      <c r="F56" s="109">
        <v>67</v>
      </c>
      <c r="G56" s="109">
        <v>1902</v>
      </c>
      <c r="H56" s="109">
        <v>3176</v>
      </c>
      <c r="I56" s="109">
        <v>5</v>
      </c>
      <c r="J56" s="109">
        <v>10</v>
      </c>
      <c r="K56" s="14">
        <f t="shared" si="0"/>
        <v>0.0034722222222222654</v>
      </c>
    </row>
    <row r="57" spans="1:11" ht="15.75">
      <c r="A57" s="108">
        <v>0.4388888888888889</v>
      </c>
      <c r="B57" s="109">
        <v>55</v>
      </c>
      <c r="C57" s="109">
        <v>343</v>
      </c>
      <c r="D57" s="109">
        <v>3123</v>
      </c>
      <c r="E57" s="109">
        <v>1073</v>
      </c>
      <c r="F57" s="109">
        <v>166</v>
      </c>
      <c r="G57" s="109">
        <v>151</v>
      </c>
      <c r="H57" s="109">
        <v>2614</v>
      </c>
      <c r="I57" s="109">
        <v>8</v>
      </c>
      <c r="J57" s="109">
        <v>5</v>
      </c>
      <c r="K57" s="14">
        <f t="shared" si="0"/>
        <v>0.002777777777777768</v>
      </c>
    </row>
    <row r="58" spans="1:11" ht="15.75">
      <c r="A58" s="108">
        <v>0.44236111111111115</v>
      </c>
      <c r="B58" s="109">
        <v>56</v>
      </c>
      <c r="C58" s="109">
        <v>706</v>
      </c>
      <c r="D58" s="109">
        <v>1208</v>
      </c>
      <c r="E58" s="109">
        <v>1592</v>
      </c>
      <c r="F58" s="109">
        <v>829</v>
      </c>
      <c r="G58" s="109">
        <v>16</v>
      </c>
      <c r="H58" s="109">
        <v>2771</v>
      </c>
      <c r="I58" s="109">
        <v>12</v>
      </c>
      <c r="J58" s="109">
        <v>11</v>
      </c>
      <c r="K58" s="14">
        <f t="shared" si="0"/>
        <v>0.0034722222222222654</v>
      </c>
    </row>
    <row r="59" spans="1:11" ht="15.75">
      <c r="A59" s="108">
        <v>0.4458333333333333</v>
      </c>
      <c r="B59" s="109">
        <v>57</v>
      </c>
      <c r="C59" s="109">
        <v>3306</v>
      </c>
      <c r="D59" s="109">
        <v>3083</v>
      </c>
      <c r="E59" s="109">
        <v>461</v>
      </c>
      <c r="F59" s="109">
        <v>2895</v>
      </c>
      <c r="G59" s="109">
        <v>281</v>
      </c>
      <c r="H59" s="109">
        <v>842</v>
      </c>
      <c r="I59" s="109">
        <v>1</v>
      </c>
      <c r="J59" s="109">
        <v>3</v>
      </c>
      <c r="K59" s="14">
        <f t="shared" si="0"/>
        <v>0.0034722222222221544</v>
      </c>
    </row>
    <row r="60" spans="1:11" ht="15.75">
      <c r="A60" s="108">
        <v>0.44930555555555557</v>
      </c>
      <c r="B60" s="109">
        <v>58</v>
      </c>
      <c r="C60" s="109">
        <v>2137</v>
      </c>
      <c r="D60" s="109">
        <v>20</v>
      </c>
      <c r="E60" s="109">
        <v>1311</v>
      </c>
      <c r="F60" s="109">
        <v>2619</v>
      </c>
      <c r="G60" s="109">
        <v>1452</v>
      </c>
      <c r="H60" s="109">
        <v>910</v>
      </c>
      <c r="I60" s="109">
        <v>7</v>
      </c>
      <c r="J60" s="109">
        <v>15</v>
      </c>
      <c r="K60" s="14">
        <f t="shared" si="0"/>
        <v>0.0034722222222222654</v>
      </c>
    </row>
    <row r="61" spans="1:11" ht="15.75">
      <c r="A61" s="108">
        <v>0.4534722222222222</v>
      </c>
      <c r="B61" s="109">
        <v>59</v>
      </c>
      <c r="C61" s="109">
        <v>558</v>
      </c>
      <c r="D61" s="109">
        <v>3231</v>
      </c>
      <c r="E61" s="109">
        <v>3161</v>
      </c>
      <c r="F61" s="109">
        <v>2914</v>
      </c>
      <c r="G61" s="109">
        <v>1296</v>
      </c>
      <c r="H61" s="109">
        <v>117</v>
      </c>
      <c r="I61" s="109">
        <v>3</v>
      </c>
      <c r="J61" s="109">
        <v>0</v>
      </c>
      <c r="K61" s="14">
        <f t="shared" si="0"/>
        <v>0.004166666666666652</v>
      </c>
    </row>
    <row r="62" spans="1:11" ht="15.75">
      <c r="A62" s="108">
        <v>0.4583333333333333</v>
      </c>
      <c r="B62" s="109">
        <v>60</v>
      </c>
      <c r="C62" s="109">
        <v>2669</v>
      </c>
      <c r="D62" s="109">
        <v>896</v>
      </c>
      <c r="E62" s="109">
        <v>525</v>
      </c>
      <c r="F62" s="109">
        <v>585</v>
      </c>
      <c r="G62" s="109">
        <v>342</v>
      </c>
      <c r="H62" s="109">
        <v>2497</v>
      </c>
      <c r="I62" s="109">
        <v>7</v>
      </c>
      <c r="J62" s="109">
        <v>1</v>
      </c>
      <c r="K62" s="14">
        <f t="shared" si="0"/>
        <v>0.004861111111111094</v>
      </c>
    </row>
    <row r="63" spans="1:11" ht="15.75">
      <c r="A63" s="108">
        <v>0.4625</v>
      </c>
      <c r="B63" s="109">
        <v>61</v>
      </c>
      <c r="C63" s="109">
        <v>3128</v>
      </c>
      <c r="D63" s="109">
        <v>1922</v>
      </c>
      <c r="E63" s="109">
        <v>120</v>
      </c>
      <c r="F63" s="109">
        <v>2465</v>
      </c>
      <c r="G63" s="109">
        <v>3125</v>
      </c>
      <c r="H63" s="109">
        <v>177</v>
      </c>
      <c r="I63" s="109">
        <v>5</v>
      </c>
      <c r="J63" s="109">
        <v>4</v>
      </c>
      <c r="K63" s="14">
        <f t="shared" si="0"/>
        <v>0.004166666666666707</v>
      </c>
    </row>
    <row r="64" spans="1:11" ht="15.75">
      <c r="A64" s="108">
        <v>0.4666666666666666</v>
      </c>
      <c r="B64" s="109">
        <v>62</v>
      </c>
      <c r="C64" s="109">
        <v>2415</v>
      </c>
      <c r="D64" s="109">
        <v>2265</v>
      </c>
      <c r="E64" s="109">
        <v>772</v>
      </c>
      <c r="F64" s="109">
        <v>533</v>
      </c>
      <c r="G64" s="109">
        <v>166</v>
      </c>
      <c r="H64" s="109">
        <v>125</v>
      </c>
      <c r="I64" s="109">
        <v>7</v>
      </c>
      <c r="J64" s="109">
        <v>0</v>
      </c>
      <c r="K64" s="14">
        <f t="shared" si="0"/>
        <v>0.004166666666666596</v>
      </c>
    </row>
    <row r="65" spans="1:11" ht="15.75">
      <c r="A65" s="108">
        <v>0.47152777777777777</v>
      </c>
      <c r="B65" s="109">
        <v>63</v>
      </c>
      <c r="C65" s="109">
        <v>151</v>
      </c>
      <c r="D65" s="109">
        <v>612</v>
      </c>
      <c r="E65" s="109">
        <v>2771</v>
      </c>
      <c r="F65" s="109">
        <v>294</v>
      </c>
      <c r="G65" s="109">
        <v>337</v>
      </c>
      <c r="H65" s="109">
        <v>2023</v>
      </c>
      <c r="I65" s="109">
        <v>4</v>
      </c>
      <c r="J65" s="109">
        <v>13</v>
      </c>
      <c r="K65" s="14">
        <f t="shared" si="0"/>
        <v>0.004861111111111149</v>
      </c>
    </row>
    <row r="66" spans="1:11" ht="15.75">
      <c r="A66" s="108">
        <v>0.4763888888888889</v>
      </c>
      <c r="B66" s="109">
        <v>64</v>
      </c>
      <c r="C66" s="109">
        <v>842</v>
      </c>
      <c r="D66" s="109">
        <v>102</v>
      </c>
      <c r="E66" s="109">
        <v>2614</v>
      </c>
      <c r="F66" s="109">
        <v>2341</v>
      </c>
      <c r="G66" s="109">
        <v>932</v>
      </c>
      <c r="H66" s="109">
        <v>2638</v>
      </c>
      <c r="I66" s="109">
        <v>10</v>
      </c>
      <c r="J66" s="109">
        <v>3</v>
      </c>
      <c r="K66" s="14">
        <f t="shared" si="0"/>
        <v>0.004861111111111149</v>
      </c>
    </row>
    <row r="67" spans="1:11" ht="15.75">
      <c r="A67" s="108">
        <v>0.4798611111111111</v>
      </c>
      <c r="B67" s="109">
        <v>65</v>
      </c>
      <c r="C67" s="109">
        <v>971</v>
      </c>
      <c r="D67" s="109">
        <v>1727</v>
      </c>
      <c r="E67" s="109">
        <v>647</v>
      </c>
      <c r="F67" s="109">
        <v>1208</v>
      </c>
      <c r="G67" s="109">
        <v>1073</v>
      </c>
      <c r="H67" s="109">
        <v>2534</v>
      </c>
      <c r="I67" s="109">
        <v>7</v>
      </c>
      <c r="J67" s="109">
        <v>3</v>
      </c>
      <c r="K67" s="14">
        <f t="shared" si="0"/>
        <v>0.00347222222222221</v>
      </c>
    </row>
    <row r="68" spans="1:11" ht="15.75">
      <c r="A68" s="108">
        <v>0.48333333333333334</v>
      </c>
      <c r="B68" s="109">
        <v>66</v>
      </c>
      <c r="C68" s="109">
        <v>226</v>
      </c>
      <c r="D68" s="109">
        <v>67</v>
      </c>
      <c r="E68" s="109">
        <v>2102</v>
      </c>
      <c r="F68" s="109">
        <v>1902</v>
      </c>
      <c r="G68" s="109">
        <v>2164</v>
      </c>
      <c r="H68" s="109">
        <v>3306</v>
      </c>
      <c r="I68" s="109">
        <v>9</v>
      </c>
      <c r="J68" s="109">
        <v>3</v>
      </c>
      <c r="K68" s="14">
        <f aca="true" t="shared" si="1" ref="K68:K131">A68-A67</f>
        <v>0.00347222222222221</v>
      </c>
    </row>
    <row r="69" spans="1:11" ht="15.75">
      <c r="A69" s="108">
        <v>0.48680555555555555</v>
      </c>
      <c r="B69" s="109">
        <v>67</v>
      </c>
      <c r="C69" s="109">
        <v>2619</v>
      </c>
      <c r="D69" s="109">
        <v>1868</v>
      </c>
      <c r="E69" s="109">
        <v>1592</v>
      </c>
      <c r="F69" s="109">
        <v>2895</v>
      </c>
      <c r="G69" s="109">
        <v>3038</v>
      </c>
      <c r="H69" s="109">
        <v>343</v>
      </c>
      <c r="I69" s="109">
        <v>13</v>
      </c>
      <c r="J69" s="109">
        <v>6</v>
      </c>
      <c r="K69" s="14">
        <f t="shared" si="1"/>
        <v>0.00347222222222221</v>
      </c>
    </row>
    <row r="70" spans="1:11" ht="15.75">
      <c r="A70" s="108">
        <v>0.4902777777777778</v>
      </c>
      <c r="B70" s="109">
        <v>68</v>
      </c>
      <c r="C70" s="109">
        <v>3168</v>
      </c>
      <c r="D70" s="109">
        <v>3238</v>
      </c>
      <c r="E70" s="109">
        <v>93</v>
      </c>
      <c r="F70" s="109">
        <v>2137</v>
      </c>
      <c r="G70" s="109">
        <v>3123</v>
      </c>
      <c r="H70" s="109">
        <v>16</v>
      </c>
      <c r="I70" s="109">
        <v>4</v>
      </c>
      <c r="J70" s="109">
        <v>12</v>
      </c>
      <c r="K70" s="14">
        <f t="shared" si="1"/>
        <v>0.0034722222222222654</v>
      </c>
    </row>
    <row r="71" spans="1:11" ht="15.75">
      <c r="A71" s="108">
        <v>0.49375</v>
      </c>
      <c r="B71" s="109">
        <v>69</v>
      </c>
      <c r="C71" s="109">
        <v>868</v>
      </c>
      <c r="D71" s="109">
        <v>2757</v>
      </c>
      <c r="E71" s="109">
        <v>308</v>
      </c>
      <c r="F71" s="109">
        <v>461</v>
      </c>
      <c r="G71" s="109">
        <v>3176</v>
      </c>
      <c r="H71" s="109">
        <v>829</v>
      </c>
      <c r="I71" s="109">
        <v>7</v>
      </c>
      <c r="J71" s="109">
        <v>7</v>
      </c>
      <c r="K71" s="14">
        <f t="shared" si="1"/>
        <v>0.00347222222222221</v>
      </c>
    </row>
    <row r="72" spans="1:12" ht="15.75">
      <c r="A72" s="108">
        <v>0.49722222222222223</v>
      </c>
      <c r="B72" s="109">
        <v>70</v>
      </c>
      <c r="C72" s="109">
        <v>11</v>
      </c>
      <c r="D72" s="109">
        <v>1718</v>
      </c>
      <c r="E72" s="109">
        <v>281</v>
      </c>
      <c r="F72" s="109">
        <v>178</v>
      </c>
      <c r="G72" s="109">
        <v>486</v>
      </c>
      <c r="H72" s="109">
        <v>668</v>
      </c>
      <c r="I72" s="109">
        <v>4</v>
      </c>
      <c r="J72" s="109">
        <v>4</v>
      </c>
      <c r="K72" s="14">
        <f t="shared" si="1"/>
        <v>0.00347222222222221</v>
      </c>
      <c r="L72" s="14">
        <f>(SUM(K46:K72))/(72-46)</f>
        <v>0.003926282051282052</v>
      </c>
    </row>
    <row r="73" spans="1:12" ht="15.75">
      <c r="A73" s="108">
        <v>0.5423611111111112</v>
      </c>
      <c r="B73" s="109">
        <v>71</v>
      </c>
      <c r="C73" s="109">
        <v>3083</v>
      </c>
      <c r="D73" s="109">
        <v>2377</v>
      </c>
      <c r="E73" s="109">
        <v>399</v>
      </c>
      <c r="F73" s="109">
        <v>116</v>
      </c>
      <c r="G73" s="109">
        <v>2424</v>
      </c>
      <c r="H73" s="109">
        <v>801</v>
      </c>
      <c r="I73" s="109">
        <v>5</v>
      </c>
      <c r="J73" s="109">
        <v>0</v>
      </c>
      <c r="K73" s="14">
        <v>0</v>
      </c>
      <c r="L73" t="s">
        <v>46</v>
      </c>
    </row>
    <row r="74" spans="1:11" ht="15.75">
      <c r="A74" s="108">
        <v>0.5465277777777778</v>
      </c>
      <c r="B74" s="109">
        <v>72</v>
      </c>
      <c r="C74" s="109">
        <v>128</v>
      </c>
      <c r="D74" s="109">
        <v>2506</v>
      </c>
      <c r="E74" s="109">
        <v>102</v>
      </c>
      <c r="F74" s="109">
        <v>1551</v>
      </c>
      <c r="G74" s="109">
        <v>706</v>
      </c>
      <c r="H74" s="109">
        <v>2465</v>
      </c>
      <c r="I74" s="109">
        <v>5</v>
      </c>
      <c r="J74" s="109">
        <v>9</v>
      </c>
      <c r="K74" s="14">
        <f t="shared" si="1"/>
        <v>0.004166666666666652</v>
      </c>
    </row>
    <row r="75" spans="1:11" ht="15.75">
      <c r="A75" s="108">
        <v>0.55</v>
      </c>
      <c r="B75" s="109">
        <v>73</v>
      </c>
      <c r="C75" s="109">
        <v>647</v>
      </c>
      <c r="D75" s="109">
        <v>226</v>
      </c>
      <c r="E75" s="109">
        <v>842</v>
      </c>
      <c r="F75" s="109">
        <v>558</v>
      </c>
      <c r="G75" s="109">
        <v>1311</v>
      </c>
      <c r="H75" s="109">
        <v>2771</v>
      </c>
      <c r="I75" s="109">
        <v>6</v>
      </c>
      <c r="J75" s="109">
        <v>6</v>
      </c>
      <c r="K75" s="14">
        <f t="shared" si="1"/>
        <v>0.00347222222222221</v>
      </c>
    </row>
    <row r="76" spans="1:11" ht="15.75">
      <c r="A76" s="108">
        <v>0.5534722222222223</v>
      </c>
      <c r="B76" s="109">
        <v>74</v>
      </c>
      <c r="C76" s="109">
        <v>910</v>
      </c>
      <c r="D76" s="109">
        <v>772</v>
      </c>
      <c r="E76" s="109">
        <v>1073</v>
      </c>
      <c r="F76" s="109">
        <v>342</v>
      </c>
      <c r="G76" s="109">
        <v>3161</v>
      </c>
      <c r="H76" s="109">
        <v>2102</v>
      </c>
      <c r="I76" s="109">
        <v>6</v>
      </c>
      <c r="J76" s="109">
        <v>3</v>
      </c>
      <c r="K76" s="14">
        <f t="shared" si="1"/>
        <v>0.00347222222222221</v>
      </c>
    </row>
    <row r="77" spans="1:11" ht="15.75">
      <c r="A77" s="108">
        <v>0.5569444444444445</v>
      </c>
      <c r="B77" s="109">
        <v>75</v>
      </c>
      <c r="C77" s="109">
        <v>3306</v>
      </c>
      <c r="D77" s="109">
        <v>612</v>
      </c>
      <c r="E77" s="109">
        <v>932</v>
      </c>
      <c r="F77" s="109">
        <v>1922</v>
      </c>
      <c r="G77" s="109">
        <v>93</v>
      </c>
      <c r="H77" s="109">
        <v>2914</v>
      </c>
      <c r="I77" s="109">
        <v>3</v>
      </c>
      <c r="J77" s="109">
        <v>5</v>
      </c>
      <c r="K77" s="14">
        <f t="shared" si="1"/>
        <v>0.00347222222222221</v>
      </c>
    </row>
    <row r="78" spans="1:11" ht="15.75">
      <c r="A78" s="108">
        <v>0.5611111111111111</v>
      </c>
      <c r="B78" s="109">
        <v>76</v>
      </c>
      <c r="C78" s="109">
        <v>2534</v>
      </c>
      <c r="D78" s="109">
        <v>2497</v>
      </c>
      <c r="E78" s="109">
        <v>3176</v>
      </c>
      <c r="F78" s="109">
        <v>3125</v>
      </c>
      <c r="G78" s="109">
        <v>2619</v>
      </c>
      <c r="H78" s="109">
        <v>2614</v>
      </c>
      <c r="I78" s="109">
        <v>2</v>
      </c>
      <c r="J78" s="109">
        <v>10</v>
      </c>
      <c r="K78" s="14">
        <f t="shared" si="1"/>
        <v>0.004166666666666652</v>
      </c>
    </row>
    <row r="79" spans="1:11" ht="15.75">
      <c r="A79" s="108">
        <v>0.5694444444444444</v>
      </c>
      <c r="B79" s="109">
        <v>77</v>
      </c>
      <c r="C79" s="109">
        <v>308</v>
      </c>
      <c r="D79" s="109">
        <v>1868</v>
      </c>
      <c r="E79" s="109">
        <v>2137</v>
      </c>
      <c r="F79" s="109">
        <v>3128</v>
      </c>
      <c r="G79" s="109">
        <v>1718</v>
      </c>
      <c r="H79" s="109">
        <v>525</v>
      </c>
      <c r="I79" s="109">
        <v>13</v>
      </c>
      <c r="J79" s="109">
        <v>1</v>
      </c>
      <c r="K79" s="14">
        <f t="shared" si="1"/>
        <v>0.008333333333333304</v>
      </c>
    </row>
    <row r="80" spans="1:11" ht="15.75">
      <c r="A80" s="108">
        <v>0.575</v>
      </c>
      <c r="B80" s="109">
        <v>78</v>
      </c>
      <c r="C80" s="109">
        <v>294</v>
      </c>
      <c r="D80" s="109">
        <v>2757</v>
      </c>
      <c r="E80" s="109">
        <v>20</v>
      </c>
      <c r="F80" s="109">
        <v>1902</v>
      </c>
      <c r="G80" s="109">
        <v>178</v>
      </c>
      <c r="H80" s="109">
        <v>1592</v>
      </c>
      <c r="I80" s="109">
        <v>17</v>
      </c>
      <c r="J80" s="109">
        <v>6</v>
      </c>
      <c r="K80" s="14">
        <f t="shared" si="1"/>
        <v>0.005555555555555536</v>
      </c>
    </row>
    <row r="81" spans="1:11" ht="15.75">
      <c r="A81" s="108">
        <v>0.5791666666666667</v>
      </c>
      <c r="B81" s="109">
        <v>79</v>
      </c>
      <c r="C81" s="109">
        <v>2023</v>
      </c>
      <c r="D81" s="109">
        <v>2424</v>
      </c>
      <c r="E81" s="109">
        <v>67</v>
      </c>
      <c r="F81" s="109">
        <v>3231</v>
      </c>
      <c r="G81" s="109">
        <v>461</v>
      </c>
      <c r="H81" s="109">
        <v>128</v>
      </c>
      <c r="I81" s="109">
        <v>11</v>
      </c>
      <c r="J81" s="109">
        <v>0</v>
      </c>
      <c r="K81" s="14">
        <f t="shared" si="1"/>
        <v>0.004166666666666763</v>
      </c>
    </row>
    <row r="82" spans="1:11" ht="15.75">
      <c r="A82" s="108">
        <v>0.5833333333333334</v>
      </c>
      <c r="B82" s="109">
        <v>80</v>
      </c>
      <c r="C82" s="109">
        <v>829</v>
      </c>
      <c r="D82" s="109">
        <v>896</v>
      </c>
      <c r="E82" s="109">
        <v>668</v>
      </c>
      <c r="F82" s="109">
        <v>971</v>
      </c>
      <c r="G82" s="109">
        <v>3238</v>
      </c>
      <c r="H82" s="109">
        <v>2506</v>
      </c>
      <c r="I82" s="109">
        <v>7</v>
      </c>
      <c r="J82" s="109">
        <v>4</v>
      </c>
      <c r="K82" s="14">
        <f t="shared" si="1"/>
        <v>0.004166666666666652</v>
      </c>
    </row>
    <row r="83" spans="1:11" ht="15.75">
      <c r="A83" s="108">
        <v>0.5868055555555556</v>
      </c>
      <c r="B83" s="109">
        <v>81</v>
      </c>
      <c r="C83" s="109">
        <v>1727</v>
      </c>
      <c r="D83" s="109">
        <v>2341</v>
      </c>
      <c r="E83" s="109">
        <v>706</v>
      </c>
      <c r="F83" s="109">
        <v>801</v>
      </c>
      <c r="G83" s="109">
        <v>3038</v>
      </c>
      <c r="H83" s="109">
        <v>281</v>
      </c>
      <c r="I83" s="109">
        <v>7</v>
      </c>
      <c r="J83" s="109">
        <v>6</v>
      </c>
      <c r="K83" s="14">
        <f t="shared" si="1"/>
        <v>0.00347222222222221</v>
      </c>
    </row>
    <row r="84" spans="1:11" ht="15.75">
      <c r="A84" s="108">
        <v>0.5902777777777778</v>
      </c>
      <c r="B84" s="109">
        <v>82</v>
      </c>
      <c r="C84" s="109">
        <v>2164</v>
      </c>
      <c r="D84" s="109">
        <v>11</v>
      </c>
      <c r="E84" s="109">
        <v>166</v>
      </c>
      <c r="F84" s="109">
        <v>3168</v>
      </c>
      <c r="G84" s="109">
        <v>16</v>
      </c>
      <c r="H84" s="109">
        <v>2377</v>
      </c>
      <c r="I84" s="109">
        <v>7</v>
      </c>
      <c r="J84" s="109">
        <v>10</v>
      </c>
      <c r="K84" s="14">
        <f t="shared" si="1"/>
        <v>0.00347222222222221</v>
      </c>
    </row>
    <row r="85" spans="1:11" ht="15.75">
      <c r="A85" s="108">
        <v>0.59375</v>
      </c>
      <c r="B85" s="109">
        <v>83</v>
      </c>
      <c r="C85" s="109">
        <v>117</v>
      </c>
      <c r="D85" s="109">
        <v>1452</v>
      </c>
      <c r="E85" s="109">
        <v>1208</v>
      </c>
      <c r="F85" s="109">
        <v>399</v>
      </c>
      <c r="G85" s="109">
        <v>337</v>
      </c>
      <c r="H85" s="109">
        <v>2265</v>
      </c>
      <c r="I85" s="109">
        <v>4</v>
      </c>
      <c r="J85" s="109">
        <v>8</v>
      </c>
      <c r="K85" s="14">
        <f t="shared" si="1"/>
        <v>0.00347222222222221</v>
      </c>
    </row>
    <row r="86" spans="1:11" ht="15.75">
      <c r="A86" s="108">
        <v>0.5979166666666667</v>
      </c>
      <c r="B86" s="109">
        <v>84</v>
      </c>
      <c r="C86" s="109">
        <v>3083</v>
      </c>
      <c r="D86" s="109">
        <v>533</v>
      </c>
      <c r="E86" s="109">
        <v>151</v>
      </c>
      <c r="F86" s="109">
        <v>120</v>
      </c>
      <c r="G86" s="109">
        <v>2669</v>
      </c>
      <c r="H86" s="109">
        <v>868</v>
      </c>
      <c r="I86" s="109">
        <v>5</v>
      </c>
      <c r="J86" s="109">
        <v>5</v>
      </c>
      <c r="K86" s="14">
        <f t="shared" si="1"/>
        <v>0.004166666666666652</v>
      </c>
    </row>
    <row r="87" spans="1:11" ht="15.75">
      <c r="A87" s="108">
        <v>0.6020833333333333</v>
      </c>
      <c r="B87" s="109">
        <v>85</v>
      </c>
      <c r="C87" s="109">
        <v>343</v>
      </c>
      <c r="D87" s="109">
        <v>1296</v>
      </c>
      <c r="E87" s="109">
        <v>486</v>
      </c>
      <c r="F87" s="109">
        <v>125</v>
      </c>
      <c r="G87" s="109">
        <v>2638</v>
      </c>
      <c r="H87" s="109">
        <v>1551</v>
      </c>
      <c r="I87" s="109">
        <v>7</v>
      </c>
      <c r="J87" s="109">
        <v>6</v>
      </c>
      <c r="K87" s="14">
        <f t="shared" si="1"/>
        <v>0.004166666666666652</v>
      </c>
    </row>
    <row r="88" spans="1:11" ht="15.75">
      <c r="A88" s="108">
        <v>0.6055555555555555</v>
      </c>
      <c r="B88" s="109">
        <v>86</v>
      </c>
      <c r="C88" s="109">
        <v>177</v>
      </c>
      <c r="D88" s="109">
        <v>585</v>
      </c>
      <c r="E88" s="109">
        <v>2415</v>
      </c>
      <c r="F88" s="109">
        <v>116</v>
      </c>
      <c r="G88" s="109">
        <v>3123</v>
      </c>
      <c r="H88" s="109">
        <v>2895</v>
      </c>
      <c r="I88" s="109">
        <v>10</v>
      </c>
      <c r="J88" s="109">
        <v>1</v>
      </c>
      <c r="K88" s="14">
        <f t="shared" si="1"/>
        <v>0.00347222222222221</v>
      </c>
    </row>
    <row r="89" spans="1:11" ht="15.75">
      <c r="A89" s="108">
        <v>0.6097222222222222</v>
      </c>
      <c r="B89" s="109">
        <v>87</v>
      </c>
      <c r="C89" s="109">
        <v>910</v>
      </c>
      <c r="D89" s="109">
        <v>525</v>
      </c>
      <c r="E89" s="109">
        <v>932</v>
      </c>
      <c r="F89" s="109">
        <v>67</v>
      </c>
      <c r="G89" s="109">
        <v>668</v>
      </c>
      <c r="H89" s="109">
        <v>971</v>
      </c>
      <c r="I89" s="109">
        <v>16</v>
      </c>
      <c r="J89" s="109">
        <v>20</v>
      </c>
      <c r="K89" s="14">
        <f t="shared" si="1"/>
        <v>0.004166666666666652</v>
      </c>
    </row>
    <row r="90" spans="1:11" ht="15.75">
      <c r="A90" s="108">
        <v>0.6138888888888888</v>
      </c>
      <c r="B90" s="109">
        <v>88</v>
      </c>
      <c r="C90" s="109">
        <v>3176</v>
      </c>
      <c r="D90" s="109">
        <v>342</v>
      </c>
      <c r="E90" s="109">
        <v>178</v>
      </c>
      <c r="F90" s="109">
        <v>2137</v>
      </c>
      <c r="G90" s="109">
        <v>801</v>
      </c>
      <c r="H90" s="109">
        <v>3306</v>
      </c>
      <c r="I90" s="109">
        <v>6</v>
      </c>
      <c r="J90" s="109">
        <v>8</v>
      </c>
      <c r="K90" s="14">
        <f t="shared" si="1"/>
        <v>0.004166666666666652</v>
      </c>
    </row>
    <row r="91" spans="1:11" ht="15.75">
      <c r="A91" s="108">
        <v>0.6173611111111111</v>
      </c>
      <c r="B91" s="109">
        <v>89</v>
      </c>
      <c r="C91" s="109">
        <v>2424</v>
      </c>
      <c r="D91" s="109">
        <v>1592</v>
      </c>
      <c r="E91" s="109">
        <v>3128</v>
      </c>
      <c r="F91" s="109">
        <v>842</v>
      </c>
      <c r="G91" s="109">
        <v>2506</v>
      </c>
      <c r="H91" s="109">
        <v>1727</v>
      </c>
      <c r="I91" s="109">
        <v>6</v>
      </c>
      <c r="J91" s="109">
        <v>4</v>
      </c>
      <c r="K91" s="14">
        <f t="shared" si="1"/>
        <v>0.003472222222222321</v>
      </c>
    </row>
    <row r="92" spans="1:11" ht="15.75">
      <c r="A92" s="108">
        <v>0.6215277777777778</v>
      </c>
      <c r="B92" s="109">
        <v>90</v>
      </c>
      <c r="C92" s="109">
        <v>829</v>
      </c>
      <c r="D92" s="109">
        <v>3125</v>
      </c>
      <c r="E92" s="109">
        <v>2102</v>
      </c>
      <c r="F92" s="109">
        <v>647</v>
      </c>
      <c r="G92" s="109">
        <v>117</v>
      </c>
      <c r="H92" s="109">
        <v>128</v>
      </c>
      <c r="I92" s="109">
        <v>4</v>
      </c>
      <c r="J92" s="109">
        <v>2</v>
      </c>
      <c r="K92" s="14">
        <f t="shared" si="1"/>
        <v>0.004166666666666652</v>
      </c>
    </row>
    <row r="93" spans="1:11" ht="15.75">
      <c r="A93" s="108">
        <v>0.6270833333333333</v>
      </c>
      <c r="B93" s="109">
        <v>91</v>
      </c>
      <c r="C93" s="109">
        <v>16</v>
      </c>
      <c r="D93" s="109">
        <v>399</v>
      </c>
      <c r="E93" s="109">
        <v>151</v>
      </c>
      <c r="F93" s="109">
        <v>772</v>
      </c>
      <c r="G93" s="109">
        <v>226</v>
      </c>
      <c r="H93" s="109">
        <v>2341</v>
      </c>
      <c r="I93" s="109">
        <v>12</v>
      </c>
      <c r="J93" s="109">
        <v>3</v>
      </c>
      <c r="K93" s="14">
        <f t="shared" si="1"/>
        <v>0.005555555555555536</v>
      </c>
    </row>
    <row r="94" spans="1:11" ht="15.75">
      <c r="A94" s="108">
        <v>0.6319444444444444</v>
      </c>
      <c r="B94" s="109">
        <v>92</v>
      </c>
      <c r="C94" s="109">
        <v>20</v>
      </c>
      <c r="D94" s="109">
        <v>2497</v>
      </c>
      <c r="E94" s="109">
        <v>1208</v>
      </c>
      <c r="F94" s="109">
        <v>2465</v>
      </c>
      <c r="G94" s="109">
        <v>2914</v>
      </c>
      <c r="H94" s="109">
        <v>3238</v>
      </c>
      <c r="I94" s="109">
        <v>8</v>
      </c>
      <c r="J94" s="109">
        <v>1</v>
      </c>
      <c r="K94" s="14">
        <f t="shared" si="1"/>
        <v>0.004861111111111094</v>
      </c>
    </row>
    <row r="95" spans="1:11" ht="15.75">
      <c r="A95" s="108">
        <v>0.6354166666666666</v>
      </c>
      <c r="B95" s="109">
        <v>93</v>
      </c>
      <c r="C95" s="109">
        <v>3168</v>
      </c>
      <c r="D95" s="109">
        <v>1902</v>
      </c>
      <c r="E95" s="109">
        <v>281</v>
      </c>
      <c r="F95" s="109">
        <v>2771</v>
      </c>
      <c r="G95" s="109">
        <v>1073</v>
      </c>
      <c r="H95" s="109">
        <v>868</v>
      </c>
      <c r="I95" s="109">
        <v>7</v>
      </c>
      <c r="J95" s="109">
        <v>16</v>
      </c>
      <c r="K95" s="14">
        <f t="shared" si="1"/>
        <v>0.00347222222222221</v>
      </c>
    </row>
    <row r="96" spans="1:11" ht="15.75">
      <c r="A96" s="108">
        <v>0.6395833333333333</v>
      </c>
      <c r="B96" s="109">
        <v>94</v>
      </c>
      <c r="C96" s="109">
        <v>1311</v>
      </c>
      <c r="D96" s="109">
        <v>120</v>
      </c>
      <c r="E96" s="109">
        <v>2164</v>
      </c>
      <c r="F96" s="109">
        <v>2415</v>
      </c>
      <c r="G96" s="109">
        <v>2614</v>
      </c>
      <c r="H96" s="109">
        <v>1718</v>
      </c>
      <c r="I96" s="109">
        <v>0</v>
      </c>
      <c r="J96" s="109">
        <v>14</v>
      </c>
      <c r="K96" s="14">
        <f t="shared" si="1"/>
        <v>0.004166666666666652</v>
      </c>
    </row>
    <row r="97" spans="1:11" ht="15.75">
      <c r="A97" s="108">
        <v>0.6444444444444445</v>
      </c>
      <c r="B97" s="109">
        <v>95</v>
      </c>
      <c r="C97" s="109">
        <v>1296</v>
      </c>
      <c r="D97" s="109">
        <v>11</v>
      </c>
      <c r="E97" s="109">
        <v>3038</v>
      </c>
      <c r="F97" s="109">
        <v>308</v>
      </c>
      <c r="G97" s="109">
        <v>585</v>
      </c>
      <c r="H97" s="109">
        <v>612</v>
      </c>
      <c r="I97" s="109">
        <v>2</v>
      </c>
      <c r="J97" s="109">
        <v>7</v>
      </c>
      <c r="K97" s="14">
        <f t="shared" si="1"/>
        <v>0.004861111111111205</v>
      </c>
    </row>
    <row r="98" spans="1:11" ht="15.75">
      <c r="A98" s="108">
        <v>0.6493055555555556</v>
      </c>
      <c r="B98" s="109">
        <v>96</v>
      </c>
      <c r="C98" s="109">
        <v>2619</v>
      </c>
      <c r="D98" s="109">
        <v>3123</v>
      </c>
      <c r="E98" s="109">
        <v>337</v>
      </c>
      <c r="F98" s="109">
        <v>2377</v>
      </c>
      <c r="G98" s="109">
        <v>558</v>
      </c>
      <c r="H98" s="109">
        <v>125</v>
      </c>
      <c r="I98" s="109">
        <v>7</v>
      </c>
      <c r="J98" s="109">
        <v>0</v>
      </c>
      <c r="K98" s="14">
        <f t="shared" si="1"/>
        <v>0.004861111111111094</v>
      </c>
    </row>
    <row r="99" spans="1:11" ht="15.75">
      <c r="A99" s="108">
        <v>0.6527777777777778</v>
      </c>
      <c r="B99" s="109">
        <v>97</v>
      </c>
      <c r="C99" s="109">
        <v>706</v>
      </c>
      <c r="D99" s="109">
        <v>2638</v>
      </c>
      <c r="E99" s="109">
        <v>166</v>
      </c>
      <c r="F99" s="109">
        <v>1452</v>
      </c>
      <c r="G99" s="109">
        <v>2669</v>
      </c>
      <c r="H99" s="109">
        <v>2757</v>
      </c>
      <c r="I99" s="109">
        <v>3</v>
      </c>
      <c r="J99" s="109">
        <v>6</v>
      </c>
      <c r="K99" s="14">
        <f t="shared" si="1"/>
        <v>0.00347222222222221</v>
      </c>
    </row>
    <row r="100" spans="1:11" ht="15.75">
      <c r="A100" s="108">
        <v>0.6576388888888889</v>
      </c>
      <c r="B100" s="109">
        <v>98</v>
      </c>
      <c r="C100" s="109">
        <v>486</v>
      </c>
      <c r="D100" s="109">
        <v>2895</v>
      </c>
      <c r="E100" s="109">
        <v>1922</v>
      </c>
      <c r="F100" s="109">
        <v>2534</v>
      </c>
      <c r="G100" s="109">
        <v>533</v>
      </c>
      <c r="H100" s="109">
        <v>2023</v>
      </c>
      <c r="I100" s="109">
        <v>8</v>
      </c>
      <c r="J100" s="109">
        <v>4</v>
      </c>
      <c r="K100" s="14">
        <f t="shared" si="1"/>
        <v>0.004861111111111094</v>
      </c>
    </row>
    <row r="101" spans="1:11" ht="15.75">
      <c r="A101" s="108">
        <v>0.6604166666666667</v>
      </c>
      <c r="B101" s="109">
        <v>99</v>
      </c>
      <c r="C101" s="109">
        <v>1551</v>
      </c>
      <c r="D101" s="109">
        <v>3083</v>
      </c>
      <c r="E101" s="109">
        <v>3231</v>
      </c>
      <c r="F101" s="109">
        <v>177</v>
      </c>
      <c r="G101" s="109">
        <v>294</v>
      </c>
      <c r="H101" s="109">
        <v>1868</v>
      </c>
      <c r="I101" s="109">
        <v>10</v>
      </c>
      <c r="J101" s="109">
        <v>10</v>
      </c>
      <c r="K101" s="14">
        <f t="shared" si="1"/>
        <v>0.002777777777777768</v>
      </c>
    </row>
    <row r="102" spans="1:11" ht="15.75">
      <c r="A102" s="108">
        <v>0.6638888888888889</v>
      </c>
      <c r="B102" s="109">
        <v>100</v>
      </c>
      <c r="C102" s="109">
        <v>3161</v>
      </c>
      <c r="D102" s="109">
        <v>116</v>
      </c>
      <c r="E102" s="109">
        <v>896</v>
      </c>
      <c r="F102" s="109">
        <v>461</v>
      </c>
      <c r="G102" s="109">
        <v>2265</v>
      </c>
      <c r="H102" s="109">
        <v>93</v>
      </c>
      <c r="I102" s="109">
        <v>0</v>
      </c>
      <c r="J102" s="109">
        <v>13</v>
      </c>
      <c r="K102" s="14">
        <f t="shared" si="1"/>
        <v>0.00347222222222221</v>
      </c>
    </row>
    <row r="103" spans="1:11" ht="15.75">
      <c r="A103" s="108">
        <v>0.6701388888888888</v>
      </c>
      <c r="B103" s="109">
        <v>101</v>
      </c>
      <c r="C103" s="109">
        <v>343</v>
      </c>
      <c r="D103" s="109">
        <v>3168</v>
      </c>
      <c r="E103" s="109">
        <v>1208</v>
      </c>
      <c r="F103" s="109">
        <v>102</v>
      </c>
      <c r="G103" s="109">
        <v>2102</v>
      </c>
      <c r="H103" s="109">
        <v>3128</v>
      </c>
      <c r="I103" s="109">
        <v>11</v>
      </c>
      <c r="J103" s="109">
        <v>2</v>
      </c>
      <c r="K103" s="14">
        <f t="shared" si="1"/>
        <v>0.006249999999999978</v>
      </c>
    </row>
    <row r="104" spans="1:11" ht="15.75">
      <c r="A104" s="108">
        <v>0.6743055555555556</v>
      </c>
      <c r="B104" s="109">
        <v>102</v>
      </c>
      <c r="C104" s="109">
        <v>3238</v>
      </c>
      <c r="D104" s="109">
        <v>3176</v>
      </c>
      <c r="E104" s="109">
        <v>2415</v>
      </c>
      <c r="F104" s="109">
        <v>11</v>
      </c>
      <c r="G104" s="109">
        <v>647</v>
      </c>
      <c r="H104" s="109">
        <v>151</v>
      </c>
      <c r="I104" s="109">
        <v>13</v>
      </c>
      <c r="J104" s="109">
        <v>3</v>
      </c>
      <c r="K104" s="14">
        <f t="shared" si="1"/>
        <v>0.004166666666666763</v>
      </c>
    </row>
    <row r="105" spans="1:11" ht="15.75">
      <c r="A105" s="108">
        <v>0.6770833333333334</v>
      </c>
      <c r="B105" s="109">
        <v>103</v>
      </c>
      <c r="C105" s="109">
        <v>3306</v>
      </c>
      <c r="D105" s="109">
        <v>20</v>
      </c>
      <c r="E105" s="109">
        <v>2506</v>
      </c>
      <c r="F105" s="109">
        <v>1296</v>
      </c>
      <c r="G105" s="109">
        <v>3123</v>
      </c>
      <c r="H105" s="109">
        <v>2341</v>
      </c>
      <c r="I105" s="109">
        <v>7</v>
      </c>
      <c r="J105" s="109">
        <v>3</v>
      </c>
      <c r="K105" s="14">
        <f t="shared" si="1"/>
        <v>0.002777777777777768</v>
      </c>
    </row>
    <row r="106" spans="1:11" ht="15.75">
      <c r="A106" s="108">
        <v>0.68125</v>
      </c>
      <c r="B106" s="109">
        <v>104</v>
      </c>
      <c r="C106" s="109">
        <v>3038</v>
      </c>
      <c r="D106" s="109">
        <v>829</v>
      </c>
      <c r="E106" s="109">
        <v>1718</v>
      </c>
      <c r="F106" s="109">
        <v>842</v>
      </c>
      <c r="G106" s="109">
        <v>2669</v>
      </c>
      <c r="H106" s="109">
        <v>337</v>
      </c>
      <c r="I106" s="109">
        <v>14</v>
      </c>
      <c r="J106" s="109">
        <v>11</v>
      </c>
      <c r="K106" s="14">
        <f t="shared" si="1"/>
        <v>0.004166666666666652</v>
      </c>
    </row>
    <row r="107" spans="1:11" ht="15.75">
      <c r="A107" s="108">
        <v>0.6854166666666667</v>
      </c>
      <c r="B107" s="109">
        <v>105</v>
      </c>
      <c r="C107" s="109">
        <v>166</v>
      </c>
      <c r="D107" s="109">
        <v>308</v>
      </c>
      <c r="E107" s="109">
        <v>971</v>
      </c>
      <c r="F107" s="109">
        <v>2895</v>
      </c>
      <c r="G107" s="109">
        <v>120</v>
      </c>
      <c r="H107" s="109">
        <v>342</v>
      </c>
      <c r="I107" s="109">
        <v>11</v>
      </c>
      <c r="J107" s="109">
        <v>2</v>
      </c>
      <c r="K107" s="14">
        <f t="shared" si="1"/>
        <v>0.004166666666666652</v>
      </c>
    </row>
    <row r="108" spans="1:11" ht="15.75">
      <c r="A108" s="108">
        <v>0.688888888888889</v>
      </c>
      <c r="B108" s="109">
        <v>106</v>
      </c>
      <c r="C108" s="109">
        <v>2164</v>
      </c>
      <c r="D108" s="109">
        <v>294</v>
      </c>
      <c r="E108" s="109">
        <v>2914</v>
      </c>
      <c r="F108" s="109">
        <v>2534</v>
      </c>
      <c r="G108" s="109">
        <v>585</v>
      </c>
      <c r="H108" s="109">
        <v>399</v>
      </c>
      <c r="I108" s="109">
        <v>6</v>
      </c>
      <c r="J108" s="109">
        <v>6</v>
      </c>
      <c r="K108" s="14">
        <f t="shared" si="1"/>
        <v>0.003472222222222321</v>
      </c>
    </row>
    <row r="109" spans="1:11" ht="15.75">
      <c r="A109" s="108">
        <v>0.6923611111111111</v>
      </c>
      <c r="B109" s="109">
        <v>107</v>
      </c>
      <c r="C109" s="109">
        <v>93</v>
      </c>
      <c r="D109" s="109">
        <v>2638</v>
      </c>
      <c r="E109" s="109">
        <v>3125</v>
      </c>
      <c r="F109" s="109">
        <v>3231</v>
      </c>
      <c r="G109" s="109">
        <v>178</v>
      </c>
      <c r="H109" s="109">
        <v>226</v>
      </c>
      <c r="I109" s="109">
        <v>7</v>
      </c>
      <c r="J109" s="109">
        <v>7</v>
      </c>
      <c r="K109" s="14">
        <f t="shared" si="1"/>
        <v>0.003472222222222099</v>
      </c>
    </row>
    <row r="110" spans="1:11" ht="15.75">
      <c r="A110" s="108">
        <v>0.6972222222222223</v>
      </c>
      <c r="B110" s="109">
        <v>108</v>
      </c>
      <c r="C110" s="109">
        <v>1727</v>
      </c>
      <c r="D110" s="109">
        <v>461</v>
      </c>
      <c r="E110" s="109">
        <v>1452</v>
      </c>
      <c r="F110" s="109">
        <v>486</v>
      </c>
      <c r="G110" s="109">
        <v>16</v>
      </c>
      <c r="H110" s="109">
        <v>525</v>
      </c>
      <c r="I110" s="109">
        <v>2</v>
      </c>
      <c r="J110" s="109">
        <v>15</v>
      </c>
      <c r="K110" s="14">
        <f t="shared" si="1"/>
        <v>0.004861111111111205</v>
      </c>
    </row>
    <row r="111" spans="1:11" ht="15.75">
      <c r="A111" s="108">
        <v>0.7006944444444444</v>
      </c>
      <c r="B111" s="109">
        <v>109</v>
      </c>
      <c r="C111" s="109">
        <v>1902</v>
      </c>
      <c r="D111" s="109">
        <v>2465</v>
      </c>
      <c r="E111" s="109">
        <v>343</v>
      </c>
      <c r="F111" s="109">
        <v>910</v>
      </c>
      <c r="G111" s="109">
        <v>3083</v>
      </c>
      <c r="H111" s="109">
        <v>2265</v>
      </c>
      <c r="I111" s="109">
        <v>9</v>
      </c>
      <c r="J111" s="109">
        <v>4</v>
      </c>
      <c r="K111" s="14">
        <f t="shared" si="1"/>
        <v>0.003472222222222099</v>
      </c>
    </row>
    <row r="112" spans="1:11" ht="15.75">
      <c r="A112" s="108">
        <v>0.7041666666666666</v>
      </c>
      <c r="B112" s="109">
        <v>110</v>
      </c>
      <c r="C112" s="109">
        <v>801</v>
      </c>
      <c r="D112" s="109">
        <v>1551</v>
      </c>
      <c r="E112" s="109">
        <v>2614</v>
      </c>
      <c r="F112" s="109">
        <v>67</v>
      </c>
      <c r="G112" s="109">
        <v>612</v>
      </c>
      <c r="H112" s="109">
        <v>772</v>
      </c>
      <c r="I112" s="109">
        <v>7</v>
      </c>
      <c r="J112" s="109">
        <v>7</v>
      </c>
      <c r="K112" s="14">
        <f t="shared" si="1"/>
        <v>0.00347222222222221</v>
      </c>
    </row>
    <row r="113" spans="1:11" ht="15.75">
      <c r="A113" s="108">
        <v>0.7083333333333334</v>
      </c>
      <c r="B113" s="109">
        <v>111</v>
      </c>
      <c r="C113" s="109">
        <v>668</v>
      </c>
      <c r="D113" s="109">
        <v>706</v>
      </c>
      <c r="E113" s="109">
        <v>533</v>
      </c>
      <c r="F113" s="109">
        <v>116</v>
      </c>
      <c r="G113" s="109">
        <v>2619</v>
      </c>
      <c r="H113" s="109">
        <v>1073</v>
      </c>
      <c r="I113" s="109">
        <v>12</v>
      </c>
      <c r="J113" s="109">
        <v>3</v>
      </c>
      <c r="K113" s="14">
        <f t="shared" si="1"/>
        <v>0.004166666666666763</v>
      </c>
    </row>
    <row r="114" spans="1:11" ht="15.75">
      <c r="A114" s="108">
        <v>0.7166666666666667</v>
      </c>
      <c r="B114" s="109">
        <v>112</v>
      </c>
      <c r="C114" s="109">
        <v>1868</v>
      </c>
      <c r="D114" s="109">
        <v>117</v>
      </c>
      <c r="E114" s="109">
        <v>896</v>
      </c>
      <c r="F114" s="109">
        <v>1311</v>
      </c>
      <c r="G114" s="109">
        <v>868</v>
      </c>
      <c r="H114" s="109">
        <v>2023</v>
      </c>
      <c r="I114" s="109">
        <v>4</v>
      </c>
      <c r="J114" s="109">
        <v>1</v>
      </c>
      <c r="K114" s="14">
        <f t="shared" si="1"/>
        <v>0.008333333333333304</v>
      </c>
    </row>
    <row r="115" spans="1:11" ht="15.75">
      <c r="A115" s="108">
        <v>0.720138888888889</v>
      </c>
      <c r="B115" s="109">
        <v>113</v>
      </c>
      <c r="C115" s="109">
        <v>125</v>
      </c>
      <c r="D115" s="109">
        <v>1922</v>
      </c>
      <c r="E115" s="109">
        <v>2497</v>
      </c>
      <c r="F115" s="109">
        <v>558</v>
      </c>
      <c r="G115" s="109">
        <v>2137</v>
      </c>
      <c r="H115" s="109">
        <v>1592</v>
      </c>
      <c r="I115" s="109">
        <v>6</v>
      </c>
      <c r="J115" s="109">
        <v>12</v>
      </c>
      <c r="K115" s="14">
        <f t="shared" si="1"/>
        <v>0.003472222222222321</v>
      </c>
    </row>
    <row r="116" spans="1:12" ht="15.75">
      <c r="A116" s="108">
        <v>0.7236111111111111</v>
      </c>
      <c r="B116" s="109">
        <v>114</v>
      </c>
      <c r="C116" s="109">
        <v>177</v>
      </c>
      <c r="D116" s="109">
        <v>2424</v>
      </c>
      <c r="E116" s="109">
        <v>281</v>
      </c>
      <c r="F116" s="109">
        <v>932</v>
      </c>
      <c r="G116" s="109">
        <v>2757</v>
      </c>
      <c r="H116" s="109">
        <v>3161</v>
      </c>
      <c r="I116" s="109">
        <v>6</v>
      </c>
      <c r="J116" s="109">
        <v>7</v>
      </c>
      <c r="K116" s="14">
        <f t="shared" si="1"/>
        <v>0.003472222222222099</v>
      </c>
      <c r="L116" s="14">
        <f>(SUM(K73:K116))/(116-73)</f>
        <v>0.004215116279069765</v>
      </c>
    </row>
    <row r="117" spans="1:12" ht="15.75">
      <c r="A117" s="108">
        <v>0.3625</v>
      </c>
      <c r="B117" s="109">
        <v>115</v>
      </c>
      <c r="C117" s="109">
        <v>128</v>
      </c>
      <c r="D117" s="109">
        <v>2771</v>
      </c>
      <c r="E117" s="109">
        <v>585</v>
      </c>
      <c r="F117" s="109">
        <v>102</v>
      </c>
      <c r="G117" s="109">
        <v>2377</v>
      </c>
      <c r="H117" s="109">
        <v>1452</v>
      </c>
      <c r="I117" s="109">
        <v>6</v>
      </c>
      <c r="J117" s="109">
        <v>3</v>
      </c>
      <c r="K117" s="14">
        <v>0</v>
      </c>
      <c r="L117" t="s">
        <v>87</v>
      </c>
    </row>
    <row r="118" spans="1:11" ht="15.75">
      <c r="A118" s="108">
        <v>0.3666666666666667</v>
      </c>
      <c r="B118" s="109">
        <v>116</v>
      </c>
      <c r="C118" s="109">
        <v>2465</v>
      </c>
      <c r="D118" s="109">
        <v>2638</v>
      </c>
      <c r="E118" s="109">
        <v>3168</v>
      </c>
      <c r="F118" s="109">
        <v>647</v>
      </c>
      <c r="G118" s="109">
        <v>525</v>
      </c>
      <c r="H118" s="109">
        <v>337</v>
      </c>
      <c r="I118" s="109">
        <v>2</v>
      </c>
      <c r="J118" s="109">
        <v>6</v>
      </c>
      <c r="K118" s="14">
        <f t="shared" si="1"/>
        <v>0.004166666666666707</v>
      </c>
    </row>
    <row r="119" spans="1:11" ht="15.75">
      <c r="A119" s="108">
        <v>0.37152777777777773</v>
      </c>
      <c r="B119" s="109">
        <v>117</v>
      </c>
      <c r="C119" s="109">
        <v>461</v>
      </c>
      <c r="D119" s="109">
        <v>772</v>
      </c>
      <c r="E119" s="109">
        <v>3238</v>
      </c>
      <c r="F119" s="109">
        <v>1718</v>
      </c>
      <c r="G119" s="109">
        <v>1296</v>
      </c>
      <c r="H119" s="109">
        <v>1902</v>
      </c>
      <c r="I119" s="109">
        <v>2</v>
      </c>
      <c r="J119" s="109">
        <v>12</v>
      </c>
      <c r="K119" s="14">
        <f t="shared" si="1"/>
        <v>0.004861111111111038</v>
      </c>
    </row>
    <row r="120" spans="1:11" ht="15.75">
      <c r="A120" s="108">
        <v>0.3770833333333334</v>
      </c>
      <c r="B120" s="109">
        <v>118</v>
      </c>
      <c r="C120" s="109">
        <v>294</v>
      </c>
      <c r="D120" s="109">
        <v>1073</v>
      </c>
      <c r="E120" s="109">
        <v>16</v>
      </c>
      <c r="F120" s="109">
        <v>3306</v>
      </c>
      <c r="G120" s="109">
        <v>2669</v>
      </c>
      <c r="H120" s="109">
        <v>2415</v>
      </c>
      <c r="I120" s="109">
        <v>16</v>
      </c>
      <c r="J120" s="109">
        <v>6</v>
      </c>
      <c r="K120" s="14">
        <f t="shared" si="1"/>
        <v>0.005555555555555647</v>
      </c>
    </row>
    <row r="121" spans="1:11" ht="15.75">
      <c r="A121" s="108">
        <v>0.37986111111111115</v>
      </c>
      <c r="B121" s="109">
        <v>119</v>
      </c>
      <c r="C121" s="109">
        <v>151</v>
      </c>
      <c r="D121" s="109">
        <v>971</v>
      </c>
      <c r="E121" s="109">
        <v>801</v>
      </c>
      <c r="F121" s="109">
        <v>3231</v>
      </c>
      <c r="G121" s="109">
        <v>1311</v>
      </c>
      <c r="H121" s="109">
        <v>3128</v>
      </c>
      <c r="I121" s="109">
        <v>5</v>
      </c>
      <c r="J121" s="109">
        <v>3</v>
      </c>
      <c r="K121" s="14">
        <f t="shared" si="1"/>
        <v>0.002777777777777768</v>
      </c>
    </row>
    <row r="122" spans="1:11" ht="15.75">
      <c r="A122" s="108">
        <v>0.3902777777777778</v>
      </c>
      <c r="B122" s="109">
        <v>120</v>
      </c>
      <c r="C122" s="109">
        <v>2341</v>
      </c>
      <c r="D122" s="109">
        <v>2023</v>
      </c>
      <c r="E122" s="109">
        <v>558</v>
      </c>
      <c r="F122" s="109">
        <v>668</v>
      </c>
      <c r="G122" s="109">
        <v>1208</v>
      </c>
      <c r="H122" s="109">
        <v>93</v>
      </c>
      <c r="I122" s="109">
        <v>4</v>
      </c>
      <c r="J122" s="109">
        <v>8</v>
      </c>
      <c r="K122" s="14">
        <f t="shared" si="1"/>
        <v>0.01041666666666663</v>
      </c>
    </row>
    <row r="123" spans="1:11" ht="15.75">
      <c r="A123" s="108">
        <v>0.39444444444444443</v>
      </c>
      <c r="B123" s="109">
        <v>121</v>
      </c>
      <c r="C123" s="109">
        <v>125</v>
      </c>
      <c r="D123" s="109">
        <v>612</v>
      </c>
      <c r="E123" s="109">
        <v>117</v>
      </c>
      <c r="F123" s="109">
        <v>2895</v>
      </c>
      <c r="G123" s="109">
        <v>2424</v>
      </c>
      <c r="H123" s="109">
        <v>20</v>
      </c>
      <c r="I123" s="109">
        <v>4</v>
      </c>
      <c r="J123" s="109">
        <v>1</v>
      </c>
      <c r="K123" s="14">
        <f t="shared" si="1"/>
        <v>0.004166666666666652</v>
      </c>
    </row>
    <row r="124" spans="1:11" ht="15.75">
      <c r="A124" s="108">
        <v>0.3979166666666667</v>
      </c>
      <c r="B124" s="109">
        <v>122</v>
      </c>
      <c r="C124" s="109">
        <v>177</v>
      </c>
      <c r="D124" s="109">
        <v>910</v>
      </c>
      <c r="E124" s="109">
        <v>1727</v>
      </c>
      <c r="F124" s="109">
        <v>868</v>
      </c>
      <c r="G124" s="109">
        <v>2377</v>
      </c>
      <c r="H124" s="109">
        <v>3176</v>
      </c>
      <c r="I124" s="109">
        <v>11</v>
      </c>
      <c r="J124" s="109">
        <v>7</v>
      </c>
      <c r="K124" s="14">
        <f t="shared" si="1"/>
        <v>0.0034722222222222654</v>
      </c>
    </row>
    <row r="125" spans="1:11" ht="15.75">
      <c r="A125" s="108">
        <v>0.40069444444444446</v>
      </c>
      <c r="B125" s="109">
        <v>123</v>
      </c>
      <c r="C125" s="109">
        <v>67</v>
      </c>
      <c r="D125" s="109">
        <v>166</v>
      </c>
      <c r="E125" s="109">
        <v>486</v>
      </c>
      <c r="F125" s="109">
        <v>2497</v>
      </c>
      <c r="G125" s="109">
        <v>2506</v>
      </c>
      <c r="H125" s="109">
        <v>1868</v>
      </c>
      <c r="I125" s="109">
        <v>17</v>
      </c>
      <c r="J125" s="109">
        <v>8</v>
      </c>
      <c r="K125" s="14">
        <f t="shared" si="1"/>
        <v>0.002777777777777768</v>
      </c>
    </row>
    <row r="126" spans="1:11" ht="15.75">
      <c r="A126" s="108">
        <v>0.4041666666666666</v>
      </c>
      <c r="B126" s="109">
        <v>124</v>
      </c>
      <c r="C126" s="109">
        <v>2614</v>
      </c>
      <c r="D126" s="109">
        <v>2102</v>
      </c>
      <c r="E126" s="109">
        <v>896</v>
      </c>
      <c r="F126" s="109">
        <v>2757</v>
      </c>
      <c r="G126" s="109">
        <v>2137</v>
      </c>
      <c r="H126" s="109">
        <v>2771</v>
      </c>
      <c r="I126" s="109">
        <v>2</v>
      </c>
      <c r="J126" s="109">
        <v>11</v>
      </c>
      <c r="K126" s="14">
        <f t="shared" si="1"/>
        <v>0.0034722222222221544</v>
      </c>
    </row>
    <row r="127" spans="1:11" ht="15.75">
      <c r="A127" s="108">
        <v>0.4076388888888889</v>
      </c>
      <c r="B127" s="109">
        <v>125</v>
      </c>
      <c r="C127" s="109">
        <v>2534</v>
      </c>
      <c r="D127" s="109">
        <v>342</v>
      </c>
      <c r="E127" s="109">
        <v>3038</v>
      </c>
      <c r="F127" s="109">
        <v>226</v>
      </c>
      <c r="G127" s="109">
        <v>102</v>
      </c>
      <c r="H127" s="109">
        <v>3083</v>
      </c>
      <c r="I127" s="109">
        <v>4</v>
      </c>
      <c r="J127" s="109">
        <v>9</v>
      </c>
      <c r="K127" s="14">
        <f t="shared" si="1"/>
        <v>0.0034722222222222654</v>
      </c>
    </row>
    <row r="128" spans="1:11" ht="15.75">
      <c r="A128" s="108">
        <v>0.4159722222222222</v>
      </c>
      <c r="B128" s="109">
        <v>126</v>
      </c>
      <c r="C128" s="109">
        <v>2619</v>
      </c>
      <c r="D128" s="109">
        <v>829</v>
      </c>
      <c r="E128" s="109">
        <v>281</v>
      </c>
      <c r="F128" s="109">
        <v>1922</v>
      </c>
      <c r="G128" s="109">
        <v>2164</v>
      </c>
      <c r="H128" s="109">
        <v>1551</v>
      </c>
      <c r="I128" s="109">
        <v>12</v>
      </c>
      <c r="J128" s="109">
        <v>10</v>
      </c>
      <c r="K128" s="14">
        <f t="shared" si="1"/>
        <v>0.008333333333333304</v>
      </c>
    </row>
    <row r="129" spans="1:11" ht="15.75">
      <c r="A129" s="108">
        <v>0.41875</v>
      </c>
      <c r="B129" s="109">
        <v>127</v>
      </c>
      <c r="C129" s="109">
        <v>3123</v>
      </c>
      <c r="D129" s="109">
        <v>3125</v>
      </c>
      <c r="E129" s="109">
        <v>11</v>
      </c>
      <c r="F129" s="109">
        <v>2265</v>
      </c>
      <c r="G129" s="109">
        <v>932</v>
      </c>
      <c r="H129" s="109">
        <v>706</v>
      </c>
      <c r="I129" s="109">
        <v>3</v>
      </c>
      <c r="J129" s="109">
        <v>14</v>
      </c>
      <c r="K129" s="14">
        <f t="shared" si="1"/>
        <v>0.0027777777777778234</v>
      </c>
    </row>
    <row r="130" spans="1:11" ht="15.75">
      <c r="A130" s="108">
        <v>0.4222222222222222</v>
      </c>
      <c r="B130" s="109">
        <v>128</v>
      </c>
      <c r="C130" s="109">
        <v>399</v>
      </c>
      <c r="D130" s="109">
        <v>128</v>
      </c>
      <c r="E130" s="109">
        <v>308</v>
      </c>
      <c r="F130" s="109">
        <v>3161</v>
      </c>
      <c r="G130" s="109">
        <v>1592</v>
      </c>
      <c r="H130" s="109">
        <v>533</v>
      </c>
      <c r="I130" s="109">
        <v>5</v>
      </c>
      <c r="J130" s="109">
        <v>5</v>
      </c>
      <c r="K130" s="14">
        <f t="shared" si="1"/>
        <v>0.00347222222222221</v>
      </c>
    </row>
    <row r="131" spans="1:11" ht="15.75">
      <c r="A131" s="108">
        <v>0.42569444444444443</v>
      </c>
      <c r="B131" s="109">
        <v>129</v>
      </c>
      <c r="C131" s="109">
        <v>2914</v>
      </c>
      <c r="D131" s="109">
        <v>116</v>
      </c>
      <c r="E131" s="109">
        <v>178</v>
      </c>
      <c r="F131" s="109">
        <v>343</v>
      </c>
      <c r="G131" s="109">
        <v>120</v>
      </c>
      <c r="H131" s="109">
        <v>842</v>
      </c>
      <c r="I131" s="109">
        <v>0</v>
      </c>
      <c r="J131" s="109">
        <v>11</v>
      </c>
      <c r="K131" s="14">
        <f t="shared" si="1"/>
        <v>0.00347222222222221</v>
      </c>
    </row>
    <row r="132" spans="1:11" ht="15.75">
      <c r="A132" s="108">
        <v>0.4291666666666667</v>
      </c>
      <c r="B132" s="109">
        <v>130</v>
      </c>
      <c r="C132" s="109">
        <v>558</v>
      </c>
      <c r="D132" s="109">
        <v>868</v>
      </c>
      <c r="E132" s="109">
        <v>3128</v>
      </c>
      <c r="F132" s="109">
        <v>20</v>
      </c>
      <c r="G132" s="109">
        <v>67</v>
      </c>
      <c r="H132" s="109">
        <v>2638</v>
      </c>
      <c r="I132" s="109">
        <v>8</v>
      </c>
      <c r="J132" s="109">
        <v>8</v>
      </c>
      <c r="K132" s="14">
        <f aca="true" t="shared" si="2" ref="K132:K146">A132-A131</f>
        <v>0.0034722222222222654</v>
      </c>
    </row>
    <row r="133" spans="1:11" ht="15.75">
      <c r="A133" s="108">
        <v>0.43263888888888885</v>
      </c>
      <c r="B133" s="109">
        <v>131</v>
      </c>
      <c r="C133" s="109">
        <v>93</v>
      </c>
      <c r="D133" s="109">
        <v>166</v>
      </c>
      <c r="E133" s="109">
        <v>294</v>
      </c>
      <c r="F133" s="109">
        <v>910</v>
      </c>
      <c r="G133" s="109">
        <v>647</v>
      </c>
      <c r="H133" s="109">
        <v>801</v>
      </c>
      <c r="I133" s="109">
        <v>10</v>
      </c>
      <c r="J133" s="109">
        <v>7</v>
      </c>
      <c r="K133" s="14">
        <f t="shared" si="2"/>
        <v>0.0034722222222221544</v>
      </c>
    </row>
    <row r="134" spans="1:11" ht="15.75">
      <c r="A134" s="108">
        <v>0.4368055555555555</v>
      </c>
      <c r="B134" s="109">
        <v>132</v>
      </c>
      <c r="C134" s="109">
        <v>16</v>
      </c>
      <c r="D134" s="109">
        <v>1311</v>
      </c>
      <c r="E134" s="109">
        <v>668</v>
      </c>
      <c r="F134" s="109">
        <v>2465</v>
      </c>
      <c r="G134" s="109">
        <v>2424</v>
      </c>
      <c r="H134" s="109">
        <v>2102</v>
      </c>
      <c r="I134" s="109">
        <v>13</v>
      </c>
      <c r="J134" s="109">
        <v>8</v>
      </c>
      <c r="K134" s="14">
        <f t="shared" si="2"/>
        <v>0.004166666666666652</v>
      </c>
    </row>
    <row r="135" spans="1:11" ht="15.75">
      <c r="A135" s="108">
        <v>0.44027777777777777</v>
      </c>
      <c r="B135" s="109">
        <v>133</v>
      </c>
      <c r="C135" s="109">
        <v>2757</v>
      </c>
      <c r="D135" s="109">
        <v>3231</v>
      </c>
      <c r="E135" s="109">
        <v>525</v>
      </c>
      <c r="F135" s="109">
        <v>3083</v>
      </c>
      <c r="G135" s="109">
        <v>1073</v>
      </c>
      <c r="H135" s="109">
        <v>1922</v>
      </c>
      <c r="I135" s="109">
        <v>7</v>
      </c>
      <c r="J135" s="109">
        <v>11</v>
      </c>
      <c r="K135" s="14">
        <f t="shared" si="2"/>
        <v>0.0034722222222222654</v>
      </c>
    </row>
    <row r="136" spans="1:11" ht="15.75">
      <c r="A136" s="108">
        <v>0.4486111111111111</v>
      </c>
      <c r="B136" s="109">
        <v>134</v>
      </c>
      <c r="C136" s="109">
        <v>2023</v>
      </c>
      <c r="D136" s="109">
        <v>3238</v>
      </c>
      <c r="E136" s="109">
        <v>2614</v>
      </c>
      <c r="F136" s="109">
        <v>3306</v>
      </c>
      <c r="G136" s="109">
        <v>2265</v>
      </c>
      <c r="H136" s="109">
        <v>1727</v>
      </c>
      <c r="I136" s="109">
        <v>2</v>
      </c>
      <c r="J136" s="109">
        <v>3</v>
      </c>
      <c r="K136" s="14">
        <f t="shared" si="2"/>
        <v>0.00833333333333336</v>
      </c>
    </row>
    <row r="137" spans="1:11" ht="15.75">
      <c r="A137" s="108">
        <v>0.4527777777777778</v>
      </c>
      <c r="B137" s="109">
        <v>135</v>
      </c>
      <c r="C137" s="109">
        <v>2895</v>
      </c>
      <c r="D137" s="109">
        <v>2506</v>
      </c>
      <c r="E137" s="109">
        <v>1718</v>
      </c>
      <c r="F137" s="109">
        <v>151</v>
      </c>
      <c r="G137" s="109">
        <v>1452</v>
      </c>
      <c r="H137" s="109">
        <v>3161</v>
      </c>
      <c r="I137" s="109">
        <v>11</v>
      </c>
      <c r="J137" s="109">
        <v>4</v>
      </c>
      <c r="K137" s="14">
        <f t="shared" si="2"/>
        <v>0.004166666666666652</v>
      </c>
    </row>
    <row r="138" spans="1:11" ht="15.75">
      <c r="A138" s="108">
        <v>0.45625</v>
      </c>
      <c r="B138" s="109">
        <v>136</v>
      </c>
      <c r="C138" s="109">
        <v>399</v>
      </c>
      <c r="D138" s="109">
        <v>2497</v>
      </c>
      <c r="E138" s="109">
        <v>2771</v>
      </c>
      <c r="F138" s="109">
        <v>461</v>
      </c>
      <c r="G138" s="109">
        <v>3038</v>
      </c>
      <c r="H138" s="109">
        <v>120</v>
      </c>
      <c r="I138" s="109">
        <v>6</v>
      </c>
      <c r="J138" s="109">
        <v>6</v>
      </c>
      <c r="K138" s="14">
        <f t="shared" si="2"/>
        <v>0.00347222222222221</v>
      </c>
    </row>
    <row r="139" spans="1:11" ht="15.75">
      <c r="A139" s="108">
        <v>0.4597222222222222</v>
      </c>
      <c r="B139" s="109">
        <v>137</v>
      </c>
      <c r="C139" s="109">
        <v>2137</v>
      </c>
      <c r="D139" s="109">
        <v>2669</v>
      </c>
      <c r="E139" s="109">
        <v>2341</v>
      </c>
      <c r="F139" s="109">
        <v>177</v>
      </c>
      <c r="G139" s="109">
        <v>11</v>
      </c>
      <c r="H139" s="109">
        <v>2914</v>
      </c>
      <c r="I139" s="109">
        <v>6</v>
      </c>
      <c r="J139" s="109">
        <v>3</v>
      </c>
      <c r="K139" s="14">
        <f t="shared" si="2"/>
        <v>0.00347222222222221</v>
      </c>
    </row>
    <row r="140" spans="1:11" ht="15.75">
      <c r="A140" s="108">
        <v>0.46319444444444446</v>
      </c>
      <c r="B140" s="109">
        <v>138</v>
      </c>
      <c r="C140" s="109">
        <v>226</v>
      </c>
      <c r="D140" s="109">
        <v>2377</v>
      </c>
      <c r="E140" s="109">
        <v>932</v>
      </c>
      <c r="F140" s="109">
        <v>829</v>
      </c>
      <c r="G140" s="109">
        <v>2415</v>
      </c>
      <c r="H140" s="109">
        <v>343</v>
      </c>
      <c r="I140" s="109">
        <v>7</v>
      </c>
      <c r="J140" s="109">
        <v>10</v>
      </c>
      <c r="K140" s="14">
        <f t="shared" si="2"/>
        <v>0.0034722222222222654</v>
      </c>
    </row>
    <row r="141" spans="1:11" ht="15.75">
      <c r="A141" s="108">
        <v>0.4666666666666666</v>
      </c>
      <c r="B141" s="109">
        <v>139</v>
      </c>
      <c r="C141" s="109">
        <v>342</v>
      </c>
      <c r="D141" s="109">
        <v>1208</v>
      </c>
      <c r="E141" s="109">
        <v>2164</v>
      </c>
      <c r="F141" s="109">
        <v>1868</v>
      </c>
      <c r="G141" s="109">
        <v>612</v>
      </c>
      <c r="H141" s="109">
        <v>533</v>
      </c>
      <c r="I141" s="109">
        <v>5</v>
      </c>
      <c r="J141" s="109">
        <v>6</v>
      </c>
      <c r="K141" s="14">
        <f t="shared" si="2"/>
        <v>0.0034722222222221544</v>
      </c>
    </row>
    <row r="142" spans="1:11" ht="15.75">
      <c r="A142" s="108">
        <v>0.4694444444444445</v>
      </c>
      <c r="B142" s="109">
        <v>140</v>
      </c>
      <c r="C142" s="109">
        <v>178</v>
      </c>
      <c r="D142" s="109">
        <v>2534</v>
      </c>
      <c r="E142" s="109">
        <v>337</v>
      </c>
      <c r="F142" s="109">
        <v>896</v>
      </c>
      <c r="G142" s="109">
        <v>1296</v>
      </c>
      <c r="H142" s="109">
        <v>706</v>
      </c>
      <c r="I142" s="109">
        <v>12</v>
      </c>
      <c r="J142" s="109">
        <v>4</v>
      </c>
      <c r="K142" s="14">
        <f t="shared" si="2"/>
        <v>0.002777777777777879</v>
      </c>
    </row>
    <row r="143" spans="1:11" ht="15.75">
      <c r="A143" s="108">
        <v>0.47291666666666665</v>
      </c>
      <c r="B143" s="109">
        <v>141</v>
      </c>
      <c r="C143" s="109">
        <v>308</v>
      </c>
      <c r="D143" s="109">
        <v>1551</v>
      </c>
      <c r="E143" s="109">
        <v>3123</v>
      </c>
      <c r="F143" s="109">
        <v>1902</v>
      </c>
      <c r="G143" s="109">
        <v>842</v>
      </c>
      <c r="H143" s="109">
        <v>3125</v>
      </c>
      <c r="I143" s="109">
        <v>3</v>
      </c>
      <c r="J143" s="109">
        <v>11</v>
      </c>
      <c r="K143" s="14">
        <f t="shared" si="2"/>
        <v>0.0034722222222221544</v>
      </c>
    </row>
    <row r="144" spans="1:11" ht="15.75">
      <c r="A144" s="108">
        <v>0.4763888888888889</v>
      </c>
      <c r="B144" s="109">
        <v>142</v>
      </c>
      <c r="C144" s="109">
        <v>116</v>
      </c>
      <c r="D144" s="109">
        <v>117</v>
      </c>
      <c r="E144" s="109">
        <v>281</v>
      </c>
      <c r="F144" s="109">
        <v>102</v>
      </c>
      <c r="G144" s="109">
        <v>772</v>
      </c>
      <c r="H144" s="109">
        <v>1592</v>
      </c>
      <c r="I144" s="109">
        <v>2</v>
      </c>
      <c r="J144" s="109">
        <v>7</v>
      </c>
      <c r="K144" s="14">
        <f t="shared" si="2"/>
        <v>0.0034722222222222654</v>
      </c>
    </row>
    <row r="145" spans="1:11" ht="15.75">
      <c r="A145" s="108">
        <v>0.4798611111111111</v>
      </c>
      <c r="B145" s="109">
        <v>143</v>
      </c>
      <c r="C145" s="109">
        <v>3168</v>
      </c>
      <c r="D145" s="109">
        <v>971</v>
      </c>
      <c r="E145" s="109">
        <v>3176</v>
      </c>
      <c r="F145" s="109">
        <v>128</v>
      </c>
      <c r="G145" s="109">
        <v>486</v>
      </c>
      <c r="H145" s="109">
        <v>125</v>
      </c>
      <c r="I145" s="109">
        <v>8</v>
      </c>
      <c r="J145" s="109">
        <v>6</v>
      </c>
      <c r="K145" s="14">
        <f t="shared" si="2"/>
        <v>0.00347222222222221</v>
      </c>
    </row>
    <row r="146" spans="1:12" ht="15.75">
      <c r="A146" s="108">
        <v>0.4840277777777778</v>
      </c>
      <c r="B146" s="109">
        <v>144</v>
      </c>
      <c r="C146" s="109">
        <v>585</v>
      </c>
      <c r="D146" s="109">
        <v>3161</v>
      </c>
      <c r="E146" s="109">
        <v>647</v>
      </c>
      <c r="F146" s="109">
        <v>2619</v>
      </c>
      <c r="G146" s="109">
        <v>3306</v>
      </c>
      <c r="H146" s="109">
        <v>3128</v>
      </c>
      <c r="I146" s="109">
        <v>1</v>
      </c>
      <c r="J146" s="109">
        <v>8</v>
      </c>
      <c r="K146" s="14">
        <f t="shared" si="2"/>
        <v>0.004166666666666652</v>
      </c>
      <c r="L146" s="14">
        <f>(SUM(K117:K146))/(146-117)</f>
        <v>0.004190613026819924</v>
      </c>
    </row>
    <row r="147" spans="7:12" ht="15.75">
      <c r="G147" t="s">
        <v>128</v>
      </c>
      <c r="I147">
        <f>SUM(I3:I146)</f>
        <v>941</v>
      </c>
      <c r="J147">
        <f>SUM(J3:J146)</f>
        <v>925</v>
      </c>
      <c r="L147" s="14">
        <f>(SUM(K3:K146))/(146-3-4)</f>
        <v>0.004166666666666667</v>
      </c>
    </row>
    <row r="148" spans="7:10" ht="15.75">
      <c r="G148" t="s">
        <v>129</v>
      </c>
      <c r="J148" s="112">
        <f>(I147+J147)/(146-2)/2</f>
        <v>6.479166666666667</v>
      </c>
    </row>
    <row r="149" ht="15.75">
      <c r="A149" s="110"/>
    </row>
    <row r="150" spans="1:11" ht="15.75">
      <c r="A150" s="121" t="s">
        <v>3</v>
      </c>
      <c r="B150" s="121"/>
      <c r="C150" s="121"/>
      <c r="D150" s="121"/>
      <c r="E150" s="121"/>
      <c r="F150" s="121"/>
      <c r="G150" s="121"/>
      <c r="H150" s="121"/>
      <c r="I150" s="121"/>
      <c r="J150" s="121"/>
      <c r="K150" s="121"/>
    </row>
    <row r="151" spans="1:11" ht="31.5">
      <c r="A151" s="107" t="s">
        <v>4</v>
      </c>
      <c r="B151" s="107" t="s">
        <v>5</v>
      </c>
      <c r="C151" s="107" t="s">
        <v>6</v>
      </c>
      <c r="D151" s="107" t="s">
        <v>7</v>
      </c>
      <c r="E151" s="107" t="s">
        <v>8</v>
      </c>
      <c r="F151" s="107" t="s">
        <v>9</v>
      </c>
      <c r="G151" s="107" t="s">
        <v>10</v>
      </c>
      <c r="H151" s="107" t="s">
        <v>11</v>
      </c>
      <c r="I151" s="107" t="s">
        <v>12</v>
      </c>
      <c r="J151" s="107" t="s">
        <v>13</v>
      </c>
      <c r="K151" s="107" t="s">
        <v>14</v>
      </c>
    </row>
    <row r="152" spans="1:11" ht="15.75">
      <c r="A152" s="108">
        <v>0.5430555555555555</v>
      </c>
      <c r="B152" s="111" t="s">
        <v>15</v>
      </c>
      <c r="C152" s="109">
        <v>1</v>
      </c>
      <c r="D152" s="109">
        <v>177</v>
      </c>
      <c r="E152" s="109">
        <v>294</v>
      </c>
      <c r="F152" s="109">
        <v>67</v>
      </c>
      <c r="G152" s="109">
        <v>399</v>
      </c>
      <c r="H152" s="109">
        <v>308</v>
      </c>
      <c r="I152" s="109">
        <v>2619</v>
      </c>
      <c r="J152" s="109">
        <v>18</v>
      </c>
      <c r="K152" s="109">
        <v>14</v>
      </c>
    </row>
    <row r="153" spans="1:11" ht="15.75">
      <c r="A153" s="108">
        <v>0.5479166666666667</v>
      </c>
      <c r="B153" s="111" t="s">
        <v>16</v>
      </c>
      <c r="C153" s="109">
        <v>2</v>
      </c>
      <c r="D153" s="109">
        <v>525</v>
      </c>
      <c r="E153" s="109">
        <v>971</v>
      </c>
      <c r="F153" s="109">
        <v>2137</v>
      </c>
      <c r="G153" s="109">
        <v>2757</v>
      </c>
      <c r="H153" s="109">
        <v>20</v>
      </c>
      <c r="I153" s="109">
        <v>668</v>
      </c>
      <c r="J153" s="109">
        <v>12</v>
      </c>
      <c r="K153" s="109">
        <v>10</v>
      </c>
    </row>
    <row r="154" spans="1:11" ht="15.75">
      <c r="A154" s="108">
        <v>0.5520833333333334</v>
      </c>
      <c r="B154" s="111" t="s">
        <v>17</v>
      </c>
      <c r="C154" s="109">
        <v>3</v>
      </c>
      <c r="D154" s="109">
        <v>16</v>
      </c>
      <c r="E154" s="109">
        <v>343</v>
      </c>
      <c r="F154" s="109">
        <v>1718</v>
      </c>
      <c r="G154" s="109">
        <v>1902</v>
      </c>
      <c r="H154" s="109">
        <v>337</v>
      </c>
      <c r="I154" s="109">
        <v>1868</v>
      </c>
      <c r="J154" s="109">
        <v>25</v>
      </c>
      <c r="K154" s="109">
        <v>13</v>
      </c>
    </row>
    <row r="155" spans="1:11" ht="15.75">
      <c r="A155" s="108">
        <v>0.5548611111111111</v>
      </c>
      <c r="B155" s="111" t="s">
        <v>18</v>
      </c>
      <c r="C155" s="109">
        <v>4</v>
      </c>
      <c r="D155" s="109">
        <v>1592</v>
      </c>
      <c r="E155" s="109">
        <v>910</v>
      </c>
      <c r="F155" s="109">
        <v>706</v>
      </c>
      <c r="G155" s="109">
        <v>1073</v>
      </c>
      <c r="H155" s="109">
        <v>1922</v>
      </c>
      <c r="I155" s="109">
        <v>102</v>
      </c>
      <c r="J155" s="109">
        <v>9</v>
      </c>
      <c r="K155" s="109">
        <v>13</v>
      </c>
    </row>
    <row r="156" spans="1:11" ht="15.75">
      <c r="A156" s="108">
        <v>0.5590277777777778</v>
      </c>
      <c r="B156" s="111" t="s">
        <v>19</v>
      </c>
      <c r="C156" s="109">
        <v>5</v>
      </c>
      <c r="D156" s="109">
        <v>177</v>
      </c>
      <c r="E156" s="109">
        <v>294</v>
      </c>
      <c r="F156" s="109">
        <v>67</v>
      </c>
      <c r="G156" s="109">
        <v>308</v>
      </c>
      <c r="H156" s="109">
        <v>399</v>
      </c>
      <c r="I156" s="109">
        <v>2619</v>
      </c>
      <c r="J156" s="109">
        <v>15</v>
      </c>
      <c r="K156" s="109">
        <v>13</v>
      </c>
    </row>
    <row r="157" spans="1:11" ht="15.75">
      <c r="A157" s="108">
        <v>0.5631944444444444</v>
      </c>
      <c r="B157" s="111" t="s">
        <v>20</v>
      </c>
      <c r="C157" s="109">
        <v>6</v>
      </c>
      <c r="D157" s="109">
        <v>971</v>
      </c>
      <c r="E157" s="109">
        <v>2137</v>
      </c>
      <c r="F157" s="109">
        <v>525</v>
      </c>
      <c r="G157" s="109">
        <v>20</v>
      </c>
      <c r="H157" s="109">
        <v>2757</v>
      </c>
      <c r="I157" s="109">
        <v>668</v>
      </c>
      <c r="J157" s="109">
        <v>6</v>
      </c>
      <c r="K157" s="109">
        <v>11</v>
      </c>
    </row>
    <row r="158" spans="1:11" ht="15.75">
      <c r="A158" s="108">
        <v>0.5729166666666666</v>
      </c>
      <c r="B158" s="111" t="s">
        <v>21</v>
      </c>
      <c r="C158" s="109">
        <v>7</v>
      </c>
      <c r="D158" s="109">
        <v>343</v>
      </c>
      <c r="E158" s="109">
        <v>16</v>
      </c>
      <c r="F158" s="109">
        <v>1718</v>
      </c>
      <c r="G158" s="109">
        <v>1902</v>
      </c>
      <c r="H158" s="109">
        <v>337</v>
      </c>
      <c r="I158" s="109">
        <v>1868</v>
      </c>
      <c r="J158" s="109">
        <v>15</v>
      </c>
      <c r="K158" s="109">
        <v>9</v>
      </c>
    </row>
    <row r="159" spans="1:11" ht="15.75">
      <c r="A159" s="108">
        <v>0.576388888888889</v>
      </c>
      <c r="B159" s="111" t="s">
        <v>22</v>
      </c>
      <c r="C159" s="109">
        <v>8</v>
      </c>
      <c r="D159" s="109">
        <v>910</v>
      </c>
      <c r="E159" s="109">
        <v>706</v>
      </c>
      <c r="F159" s="109">
        <v>1592</v>
      </c>
      <c r="G159" s="109">
        <v>102</v>
      </c>
      <c r="H159" s="109">
        <v>1073</v>
      </c>
      <c r="I159" s="109">
        <v>1922</v>
      </c>
      <c r="J159" s="109">
        <v>12</v>
      </c>
      <c r="K159" s="109">
        <v>8</v>
      </c>
    </row>
    <row r="160" spans="1:11" ht="15.75">
      <c r="A160" s="108">
        <v>0.58125</v>
      </c>
      <c r="B160" s="111" t="s">
        <v>31</v>
      </c>
      <c r="C160" s="109">
        <v>10</v>
      </c>
      <c r="D160" s="109">
        <v>2137</v>
      </c>
      <c r="E160" s="109">
        <v>525</v>
      </c>
      <c r="F160" s="109">
        <v>971</v>
      </c>
      <c r="G160" s="109">
        <v>20</v>
      </c>
      <c r="H160" s="109">
        <v>2757</v>
      </c>
      <c r="I160" s="109">
        <v>668</v>
      </c>
      <c r="J160" s="109">
        <v>10</v>
      </c>
      <c r="K160" s="109">
        <v>11</v>
      </c>
    </row>
    <row r="161" spans="1:11" ht="15.75">
      <c r="A161" s="108">
        <v>0.5861111111111111</v>
      </c>
      <c r="B161" s="111" t="s">
        <v>23</v>
      </c>
      <c r="C161" s="109">
        <v>12</v>
      </c>
      <c r="D161" s="109">
        <v>910</v>
      </c>
      <c r="E161" s="109">
        <v>1592</v>
      </c>
      <c r="F161" s="109">
        <v>706</v>
      </c>
      <c r="G161" s="109">
        <v>1922</v>
      </c>
      <c r="H161" s="109">
        <v>1073</v>
      </c>
      <c r="I161" s="109">
        <v>102</v>
      </c>
      <c r="J161" s="109">
        <v>3</v>
      </c>
      <c r="K161" s="109">
        <v>12</v>
      </c>
    </row>
    <row r="162" spans="1:11" ht="15.75">
      <c r="A162" s="108">
        <v>0.5930555555555556</v>
      </c>
      <c r="B162" s="111" t="s">
        <v>24</v>
      </c>
      <c r="C162" s="109">
        <v>13</v>
      </c>
      <c r="D162" s="109">
        <v>67</v>
      </c>
      <c r="E162" s="109">
        <v>177</v>
      </c>
      <c r="F162" s="109">
        <v>294</v>
      </c>
      <c r="G162" s="109">
        <v>20</v>
      </c>
      <c r="H162" s="109">
        <v>668</v>
      </c>
      <c r="I162" s="109">
        <v>2757</v>
      </c>
      <c r="J162" s="109">
        <v>19</v>
      </c>
      <c r="K162" s="109">
        <v>11</v>
      </c>
    </row>
    <row r="163" spans="1:11" ht="15.75">
      <c r="A163" s="108">
        <v>0.6013888888888889</v>
      </c>
      <c r="B163" s="111" t="s">
        <v>26</v>
      </c>
      <c r="C163" s="109">
        <v>15</v>
      </c>
      <c r="D163" s="109">
        <v>67</v>
      </c>
      <c r="E163" s="109">
        <v>294</v>
      </c>
      <c r="F163" s="109">
        <v>177</v>
      </c>
      <c r="G163" s="109">
        <v>2757</v>
      </c>
      <c r="H163" s="109">
        <v>20</v>
      </c>
      <c r="I163" s="109">
        <v>668</v>
      </c>
      <c r="J163" s="109">
        <v>17</v>
      </c>
      <c r="K163" s="109">
        <v>9</v>
      </c>
    </row>
    <row r="164" spans="1:11" ht="15.75">
      <c r="A164" s="108">
        <v>0.6048611111111112</v>
      </c>
      <c r="B164" s="111" t="s">
        <v>27</v>
      </c>
      <c r="C164" s="109">
        <v>16</v>
      </c>
      <c r="D164" s="109">
        <v>1718</v>
      </c>
      <c r="E164" s="109">
        <v>16</v>
      </c>
      <c r="F164" s="109">
        <v>343</v>
      </c>
      <c r="G164" s="109">
        <v>1922</v>
      </c>
      <c r="H164" s="109">
        <v>1073</v>
      </c>
      <c r="I164" s="109">
        <v>102</v>
      </c>
      <c r="J164" s="109">
        <v>16</v>
      </c>
      <c r="K164" s="109">
        <v>16</v>
      </c>
    </row>
    <row r="165" spans="1:11" ht="15.75">
      <c r="A165" s="108">
        <v>0.611111111111111</v>
      </c>
      <c r="B165" s="111" t="s">
        <v>28</v>
      </c>
      <c r="C165" s="109">
        <v>18</v>
      </c>
      <c r="D165" s="109">
        <v>343</v>
      </c>
      <c r="E165" s="109">
        <v>16</v>
      </c>
      <c r="F165" s="109">
        <v>1718</v>
      </c>
      <c r="G165" s="109">
        <v>1922</v>
      </c>
      <c r="H165" s="109">
        <v>1073</v>
      </c>
      <c r="I165" s="109">
        <v>102</v>
      </c>
      <c r="J165" s="109">
        <v>13</v>
      </c>
      <c r="K165" s="109">
        <v>12</v>
      </c>
    </row>
    <row r="166" spans="1:11" ht="15.75">
      <c r="A166" s="108">
        <v>0.6201388888888889</v>
      </c>
      <c r="B166" s="111" t="s">
        <v>25</v>
      </c>
      <c r="C166" s="109">
        <v>14</v>
      </c>
      <c r="D166" s="109">
        <v>16</v>
      </c>
      <c r="E166" s="109">
        <v>1718</v>
      </c>
      <c r="F166" s="109">
        <v>343</v>
      </c>
      <c r="G166" s="109">
        <v>102</v>
      </c>
      <c r="H166" s="109">
        <v>1922</v>
      </c>
      <c r="I166" s="109">
        <v>1073</v>
      </c>
      <c r="J166" s="109">
        <v>14</v>
      </c>
      <c r="K166" s="109">
        <v>13</v>
      </c>
    </row>
    <row r="167" spans="1:11" ht="15.75">
      <c r="A167" s="108">
        <v>0.6291666666666667</v>
      </c>
      <c r="B167" s="111" t="s">
        <v>29</v>
      </c>
      <c r="C167" s="109">
        <v>19</v>
      </c>
      <c r="D167" s="109">
        <v>294</v>
      </c>
      <c r="E167" s="109">
        <v>177</v>
      </c>
      <c r="F167" s="109">
        <v>67</v>
      </c>
      <c r="G167" s="109">
        <v>1718</v>
      </c>
      <c r="H167" s="109">
        <v>343</v>
      </c>
      <c r="I167" s="109">
        <v>16</v>
      </c>
      <c r="J167" s="109">
        <v>14</v>
      </c>
      <c r="K167" s="109">
        <v>13</v>
      </c>
    </row>
    <row r="168" spans="1:11" ht="15.75">
      <c r="A168" s="108">
        <v>0.6375</v>
      </c>
      <c r="B168" s="111" t="s">
        <v>30</v>
      </c>
      <c r="C168" s="109">
        <v>20</v>
      </c>
      <c r="D168" s="109">
        <v>67</v>
      </c>
      <c r="E168" s="109">
        <v>177</v>
      </c>
      <c r="F168" s="109">
        <v>294</v>
      </c>
      <c r="G168" s="109">
        <v>1718</v>
      </c>
      <c r="H168" s="109">
        <v>343</v>
      </c>
      <c r="I168" s="109">
        <v>16</v>
      </c>
      <c r="J168" s="109">
        <v>12</v>
      </c>
      <c r="K168" s="109">
        <v>18</v>
      </c>
    </row>
    <row r="169" spans="1:11" ht="15.75">
      <c r="A169" s="108">
        <v>0.6472222222222223</v>
      </c>
      <c r="B169" s="111" t="s">
        <v>33</v>
      </c>
      <c r="C169" s="109">
        <v>21</v>
      </c>
      <c r="D169" s="109">
        <v>67</v>
      </c>
      <c r="E169" s="109">
        <v>294</v>
      </c>
      <c r="F169" s="109">
        <v>177</v>
      </c>
      <c r="G169" s="109">
        <v>343</v>
      </c>
      <c r="H169" s="109">
        <v>1718</v>
      </c>
      <c r="I169" s="109">
        <v>16</v>
      </c>
      <c r="J169" s="109">
        <v>19</v>
      </c>
      <c r="K169" s="109">
        <v>11</v>
      </c>
    </row>
    <row r="170" spans="8:11" ht="15.75">
      <c r="H170" t="s">
        <v>128</v>
      </c>
      <c r="J170">
        <f>SUM(J152:J169)</f>
        <v>249</v>
      </c>
      <c r="K170" s="32">
        <f>SUM(K152:K169)</f>
        <v>217</v>
      </c>
    </row>
    <row r="171" spans="8:11" ht="15.75">
      <c r="H171" t="s">
        <v>129</v>
      </c>
      <c r="K171" s="112">
        <f>(J170+K170)/(169-151)/2</f>
        <v>12.944444444444445</v>
      </c>
    </row>
  </sheetData>
  <sheetProtection/>
  <mergeCells count="2">
    <mergeCell ref="A1:J1"/>
    <mergeCell ref="A150:K150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L11" sqref="L11"/>
    </sheetView>
  </sheetViews>
  <sheetFormatPr defaultColWidth="8.875" defaultRowHeight="15.75"/>
  <sheetData>
    <row r="1" spans="1:11" ht="15.75">
      <c r="A1" s="121" t="s">
        <v>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31.5">
      <c r="A2" s="107" t="s">
        <v>4</v>
      </c>
      <c r="B2" s="107" t="s">
        <v>5</v>
      </c>
      <c r="C2" s="107" t="s">
        <v>6</v>
      </c>
      <c r="D2" s="107" t="s">
        <v>7</v>
      </c>
      <c r="E2" s="107" t="s">
        <v>8</v>
      </c>
      <c r="F2" s="107" t="s">
        <v>9</v>
      </c>
      <c r="G2" s="107" t="s">
        <v>10</v>
      </c>
      <c r="H2" s="107" t="s">
        <v>11</v>
      </c>
      <c r="I2" s="107" t="s">
        <v>12</v>
      </c>
      <c r="J2" s="107" t="s">
        <v>13</v>
      </c>
      <c r="K2" s="107" t="s">
        <v>14</v>
      </c>
    </row>
    <row r="3" spans="1:12" ht="15.75">
      <c r="A3" s="108">
        <v>0.7006944444444444</v>
      </c>
      <c r="B3" s="111" t="s">
        <v>24</v>
      </c>
      <c r="C3" s="109">
        <v>1</v>
      </c>
      <c r="D3" s="109">
        <v>67</v>
      </c>
      <c r="E3" s="109">
        <v>294</v>
      </c>
      <c r="F3" s="109">
        <v>177</v>
      </c>
      <c r="G3" s="109">
        <v>2056</v>
      </c>
      <c r="H3" s="109">
        <v>1625</v>
      </c>
      <c r="I3" s="109">
        <v>3138</v>
      </c>
      <c r="J3" s="109">
        <v>14</v>
      </c>
      <c r="K3" s="109">
        <v>13</v>
      </c>
      <c r="L3" s="14">
        <v>0</v>
      </c>
    </row>
    <row r="4" spans="1:12" ht="15.75">
      <c r="A4" s="108">
        <v>0.7236111111111111</v>
      </c>
      <c r="B4" s="111" t="s">
        <v>25</v>
      </c>
      <c r="C4" s="109">
        <v>2</v>
      </c>
      <c r="D4" s="109">
        <v>3357</v>
      </c>
      <c r="E4" s="109">
        <v>233</v>
      </c>
      <c r="F4" s="109">
        <v>254</v>
      </c>
      <c r="G4" s="109">
        <v>1114</v>
      </c>
      <c r="H4" s="109">
        <v>2041</v>
      </c>
      <c r="I4" s="109">
        <v>469</v>
      </c>
      <c r="J4" s="109">
        <v>10</v>
      </c>
      <c r="K4" s="109">
        <v>16</v>
      </c>
      <c r="L4" s="14">
        <f aca="true" t="shared" si="0" ref="L4:L9">A4-A3</f>
        <v>0.022916666666666696</v>
      </c>
    </row>
    <row r="5" spans="1:12" ht="15.75">
      <c r="A5" s="108">
        <v>0.7354166666666666</v>
      </c>
      <c r="B5" s="111" t="s">
        <v>26</v>
      </c>
      <c r="C5" s="109">
        <v>3</v>
      </c>
      <c r="D5" s="109">
        <v>67</v>
      </c>
      <c r="E5" s="109">
        <v>177</v>
      </c>
      <c r="F5" s="109">
        <v>294</v>
      </c>
      <c r="G5" s="109">
        <v>2056</v>
      </c>
      <c r="H5" s="109">
        <v>3138</v>
      </c>
      <c r="I5" s="109">
        <v>1625</v>
      </c>
      <c r="J5" s="109">
        <v>14</v>
      </c>
      <c r="K5" s="109">
        <v>22</v>
      </c>
      <c r="L5" s="14">
        <f t="shared" si="0"/>
        <v>0.011805555555555514</v>
      </c>
    </row>
    <row r="6" spans="1:12" ht="15.75">
      <c r="A6" s="108">
        <v>0.7465277777777778</v>
      </c>
      <c r="B6" s="111" t="s">
        <v>27</v>
      </c>
      <c r="C6" s="109">
        <v>4</v>
      </c>
      <c r="D6" s="109">
        <v>254</v>
      </c>
      <c r="E6" s="109">
        <v>233</v>
      </c>
      <c r="F6" s="109">
        <v>3357</v>
      </c>
      <c r="G6" s="109">
        <v>2041</v>
      </c>
      <c r="H6" s="109">
        <v>469</v>
      </c>
      <c r="I6" s="109">
        <v>1114</v>
      </c>
      <c r="J6" s="109">
        <v>11</v>
      </c>
      <c r="K6" s="109">
        <v>19</v>
      </c>
      <c r="L6" s="14">
        <f t="shared" si="0"/>
        <v>0.011111111111111183</v>
      </c>
    </row>
    <row r="7" spans="1:12" ht="15.75">
      <c r="A7" s="108">
        <v>0.7527777777777778</v>
      </c>
      <c r="B7" s="111" t="s">
        <v>32</v>
      </c>
      <c r="C7" s="109">
        <v>5</v>
      </c>
      <c r="D7" s="109">
        <v>294</v>
      </c>
      <c r="E7" s="109">
        <v>67</v>
      </c>
      <c r="F7" s="109">
        <v>177</v>
      </c>
      <c r="G7" s="109">
        <v>1625</v>
      </c>
      <c r="H7" s="109">
        <v>2056</v>
      </c>
      <c r="I7" s="109">
        <v>3138</v>
      </c>
      <c r="J7" s="109">
        <v>15</v>
      </c>
      <c r="K7" s="109">
        <v>12</v>
      </c>
      <c r="L7" s="14">
        <f t="shared" si="0"/>
        <v>0.006249999999999978</v>
      </c>
    </row>
    <row r="8" spans="1:12" ht="15.75">
      <c r="A8" s="108">
        <v>0.7638888888888888</v>
      </c>
      <c r="B8" s="111" t="s">
        <v>29</v>
      </c>
      <c r="C8" s="109">
        <v>7</v>
      </c>
      <c r="D8" s="109">
        <v>177</v>
      </c>
      <c r="E8" s="109">
        <v>67</v>
      </c>
      <c r="F8" s="109">
        <v>294</v>
      </c>
      <c r="G8" s="109">
        <v>469</v>
      </c>
      <c r="H8" s="109">
        <v>1114</v>
      </c>
      <c r="I8" s="109">
        <v>2041</v>
      </c>
      <c r="J8" s="109">
        <v>16</v>
      </c>
      <c r="K8" s="109">
        <v>14</v>
      </c>
      <c r="L8" s="14">
        <f t="shared" si="0"/>
        <v>0.011111111111111072</v>
      </c>
    </row>
    <row r="9" spans="1:13" ht="15.75">
      <c r="A9" s="108">
        <v>0.7784722222222222</v>
      </c>
      <c r="B9" s="111" t="s">
        <v>30</v>
      </c>
      <c r="C9" s="109">
        <v>8</v>
      </c>
      <c r="D9" s="109">
        <v>67</v>
      </c>
      <c r="E9" s="109">
        <v>294</v>
      </c>
      <c r="F9" s="109">
        <v>177</v>
      </c>
      <c r="G9" s="109">
        <v>469</v>
      </c>
      <c r="H9" s="109">
        <v>2041</v>
      </c>
      <c r="I9" s="109">
        <v>1114</v>
      </c>
      <c r="J9" s="109">
        <v>16</v>
      </c>
      <c r="K9" s="109">
        <v>13</v>
      </c>
      <c r="L9" s="14">
        <f t="shared" si="0"/>
        <v>0.014583333333333393</v>
      </c>
      <c r="M9" s="14">
        <f>(SUM(L3:L9))/(9-3)</f>
        <v>0.012962962962962973</v>
      </c>
    </row>
    <row r="10" spans="8:12" ht="15.75">
      <c r="H10" t="s">
        <v>128</v>
      </c>
      <c r="J10">
        <f>SUM(J3:J9)</f>
        <v>96</v>
      </c>
      <c r="K10" s="32">
        <f>SUM(K3:K9)</f>
        <v>109</v>
      </c>
      <c r="L10" s="114">
        <f>SUM(L3:L9)</f>
        <v>0.07777777777777783</v>
      </c>
    </row>
    <row r="11" spans="8:11" ht="15.75">
      <c r="H11" t="s">
        <v>129</v>
      </c>
      <c r="K11" s="112">
        <f>(J10+K10)/(9-2)/2</f>
        <v>14.642857142857142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4"/>
  <sheetViews>
    <sheetView zoomScalePageLayoutView="0" workbookViewId="0" topLeftCell="A101">
      <selection activeCell="B124" sqref="B124:C124"/>
    </sheetView>
  </sheetViews>
  <sheetFormatPr defaultColWidth="8.875" defaultRowHeight="15.75"/>
  <cols>
    <col min="1" max="1" width="8.875" style="0" customWidth="1"/>
    <col min="2" max="2" width="9.375" style="0" customWidth="1"/>
  </cols>
  <sheetData>
    <row r="1" spans="1:10" ht="15.75" customHeight="1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1" ht="31.5">
      <c r="A2" s="3" t="s">
        <v>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11" t="s">
        <v>39</v>
      </c>
    </row>
    <row r="3" spans="1:12" ht="15.75">
      <c r="A3" s="1">
        <v>0.37986111111111115</v>
      </c>
      <c r="B3" s="2">
        <v>1</v>
      </c>
      <c r="C3" s="2">
        <v>1997</v>
      </c>
      <c r="D3" s="2">
        <v>2461</v>
      </c>
      <c r="E3" s="2">
        <v>2345</v>
      </c>
      <c r="F3" s="2">
        <v>1723</v>
      </c>
      <c r="G3" s="2">
        <v>2334</v>
      </c>
      <c r="H3" s="2">
        <v>2335</v>
      </c>
      <c r="I3" s="2">
        <v>4</v>
      </c>
      <c r="J3" s="2">
        <v>2</v>
      </c>
      <c r="K3" s="12"/>
      <c r="L3" t="s">
        <v>41</v>
      </c>
    </row>
    <row r="4" spans="1:12" ht="15.75">
      <c r="A4" s="1">
        <v>0.3888888888888889</v>
      </c>
      <c r="B4" s="2">
        <v>2</v>
      </c>
      <c r="C4" s="2">
        <v>234</v>
      </c>
      <c r="D4" s="2">
        <v>1984</v>
      </c>
      <c r="E4" s="2">
        <v>937</v>
      </c>
      <c r="F4" s="2">
        <v>2001</v>
      </c>
      <c r="G4" s="2">
        <v>1094</v>
      </c>
      <c r="H4" s="2">
        <v>868</v>
      </c>
      <c r="I4" s="2">
        <v>0</v>
      </c>
      <c r="J4" s="2">
        <v>2</v>
      </c>
      <c r="K4" s="14">
        <f>A4-A3</f>
        <v>0.009027777777777746</v>
      </c>
      <c r="L4" s="14"/>
    </row>
    <row r="5" spans="1:12" ht="15.75">
      <c r="A5" s="1">
        <v>0.3958333333333333</v>
      </c>
      <c r="B5" s="2">
        <v>3</v>
      </c>
      <c r="C5" s="2">
        <v>967</v>
      </c>
      <c r="D5" s="2">
        <v>1802</v>
      </c>
      <c r="E5" s="2">
        <v>938</v>
      </c>
      <c r="F5" s="2">
        <v>2894</v>
      </c>
      <c r="G5" s="2">
        <v>525</v>
      </c>
      <c r="H5" s="2">
        <v>1739</v>
      </c>
      <c r="I5" s="2">
        <v>1</v>
      </c>
      <c r="J5" s="2">
        <v>8</v>
      </c>
      <c r="K5" s="14">
        <f aca="true" t="shared" si="0" ref="K5:K68">A5-A4</f>
        <v>0.00694444444444442</v>
      </c>
      <c r="L5" s="14"/>
    </row>
    <row r="6" spans="1:12" ht="15.75">
      <c r="A6" s="1">
        <v>0.40069444444444446</v>
      </c>
      <c r="B6" s="2">
        <v>4</v>
      </c>
      <c r="C6" s="2">
        <v>2167</v>
      </c>
      <c r="D6" s="2">
        <v>476</v>
      </c>
      <c r="E6" s="2">
        <v>1806</v>
      </c>
      <c r="F6" s="2">
        <v>931</v>
      </c>
      <c r="G6" s="2">
        <v>1625</v>
      </c>
      <c r="H6" s="2">
        <v>1777</v>
      </c>
      <c r="I6" s="2">
        <v>2</v>
      </c>
      <c r="J6" s="2">
        <v>0</v>
      </c>
      <c r="K6" s="14">
        <f t="shared" si="0"/>
        <v>0.004861111111111149</v>
      </c>
      <c r="L6" s="14"/>
    </row>
    <row r="7" spans="1:12" ht="15.75">
      <c r="A7" s="1">
        <v>0.40625</v>
      </c>
      <c r="B7" s="2">
        <v>5</v>
      </c>
      <c r="C7" s="2">
        <v>1775</v>
      </c>
      <c r="D7" s="2">
        <v>1982</v>
      </c>
      <c r="E7" s="2">
        <v>3172</v>
      </c>
      <c r="F7" s="2">
        <v>2996</v>
      </c>
      <c r="G7" s="2">
        <v>1730</v>
      </c>
      <c r="H7" s="2">
        <v>2164</v>
      </c>
      <c r="I7" s="2">
        <v>0</v>
      </c>
      <c r="J7" s="2">
        <v>0</v>
      </c>
      <c r="K7" s="14">
        <f t="shared" si="0"/>
        <v>0.005555555555555536</v>
      </c>
      <c r="L7" s="14"/>
    </row>
    <row r="8" spans="1:12" ht="15.75">
      <c r="A8" s="1">
        <v>0.4125</v>
      </c>
      <c r="B8" s="2">
        <v>6</v>
      </c>
      <c r="C8" s="2">
        <v>1782</v>
      </c>
      <c r="D8" s="2">
        <v>2357</v>
      </c>
      <c r="E8" s="2">
        <v>1847</v>
      </c>
      <c r="F8" s="2">
        <v>1827</v>
      </c>
      <c r="G8" s="2">
        <v>2354</v>
      </c>
      <c r="H8" s="2">
        <v>2560</v>
      </c>
      <c r="I8" s="2">
        <v>0</v>
      </c>
      <c r="J8" s="2">
        <v>0</v>
      </c>
      <c r="K8" s="14">
        <f t="shared" si="0"/>
        <v>0.006249999999999978</v>
      </c>
      <c r="L8" s="14"/>
    </row>
    <row r="9" spans="1:12" ht="15.75">
      <c r="A9" s="1">
        <v>0.41875</v>
      </c>
      <c r="B9" s="2">
        <v>7</v>
      </c>
      <c r="C9" s="2">
        <v>2353</v>
      </c>
      <c r="D9" s="2">
        <v>1737</v>
      </c>
      <c r="E9" s="2">
        <v>16</v>
      </c>
      <c r="F9" s="2">
        <v>2874</v>
      </c>
      <c r="G9" s="2">
        <v>1208</v>
      </c>
      <c r="H9" s="2">
        <v>2008</v>
      </c>
      <c r="I9" s="2">
        <v>0</v>
      </c>
      <c r="J9" s="2">
        <v>0</v>
      </c>
      <c r="K9" s="14">
        <f t="shared" si="0"/>
        <v>0.006250000000000033</v>
      </c>
      <c r="L9" s="14"/>
    </row>
    <row r="10" spans="1:12" ht="15.75">
      <c r="A10" s="1">
        <v>0.4236111111111111</v>
      </c>
      <c r="B10" s="2">
        <v>8</v>
      </c>
      <c r="C10" s="2">
        <v>1825</v>
      </c>
      <c r="D10" s="2">
        <v>2346</v>
      </c>
      <c r="E10" s="2">
        <v>2410</v>
      </c>
      <c r="F10" s="2">
        <v>932</v>
      </c>
      <c r="G10" s="2">
        <v>1763</v>
      </c>
      <c r="H10" s="2">
        <v>1098</v>
      </c>
      <c r="I10" s="2">
        <v>0</v>
      </c>
      <c r="J10" s="2">
        <v>6</v>
      </c>
      <c r="K10" s="14">
        <f t="shared" si="0"/>
        <v>0.004861111111111094</v>
      </c>
      <c r="L10" s="14"/>
    </row>
    <row r="11" spans="1:12" ht="15.75">
      <c r="A11" s="1">
        <v>0.4270833333333333</v>
      </c>
      <c r="B11" s="2">
        <v>9</v>
      </c>
      <c r="C11" s="2">
        <v>2201</v>
      </c>
      <c r="D11" s="2">
        <v>1986</v>
      </c>
      <c r="E11" s="2">
        <v>1810</v>
      </c>
      <c r="F11" s="2">
        <v>1785</v>
      </c>
      <c r="G11" s="2">
        <v>1209</v>
      </c>
      <c r="H11" s="2">
        <v>1769</v>
      </c>
      <c r="I11" s="2">
        <v>1</v>
      </c>
      <c r="J11" s="2">
        <v>0</v>
      </c>
      <c r="K11" s="14">
        <f t="shared" si="0"/>
        <v>0.00347222222222221</v>
      </c>
      <c r="L11" s="14"/>
    </row>
    <row r="12" spans="1:12" ht="15.75">
      <c r="A12" s="1">
        <v>0.43333333333333335</v>
      </c>
      <c r="B12" s="2">
        <v>10</v>
      </c>
      <c r="C12" s="2">
        <v>1764</v>
      </c>
      <c r="D12" s="2">
        <v>1994</v>
      </c>
      <c r="E12" s="2">
        <v>1939</v>
      </c>
      <c r="F12" s="2">
        <v>135</v>
      </c>
      <c r="G12" s="2">
        <v>935</v>
      </c>
      <c r="H12" s="2">
        <v>1982</v>
      </c>
      <c r="I12" s="2">
        <v>0</v>
      </c>
      <c r="J12" s="2">
        <v>3</v>
      </c>
      <c r="K12" s="14">
        <f t="shared" si="0"/>
        <v>0.006250000000000033</v>
      </c>
      <c r="L12" s="14"/>
    </row>
    <row r="13" spans="1:12" ht="15.75">
      <c r="A13" s="1">
        <v>0.4375</v>
      </c>
      <c r="B13" s="2">
        <v>11</v>
      </c>
      <c r="C13" s="2">
        <v>234</v>
      </c>
      <c r="D13" s="2">
        <v>1094</v>
      </c>
      <c r="E13" s="2">
        <v>1730</v>
      </c>
      <c r="F13" s="2">
        <v>476</v>
      </c>
      <c r="G13" s="2">
        <v>1723</v>
      </c>
      <c r="H13" s="2">
        <v>2894</v>
      </c>
      <c r="I13" s="2">
        <v>8</v>
      </c>
      <c r="J13" s="2">
        <v>2</v>
      </c>
      <c r="K13" s="14">
        <f t="shared" si="0"/>
        <v>0.004166666666666652</v>
      </c>
      <c r="L13" s="14"/>
    </row>
    <row r="14" spans="1:12" ht="15.75">
      <c r="A14" s="1">
        <v>0.44305555555555554</v>
      </c>
      <c r="B14" s="2">
        <v>12</v>
      </c>
      <c r="C14" s="2">
        <v>2874</v>
      </c>
      <c r="D14" s="2">
        <v>1777</v>
      </c>
      <c r="E14" s="2">
        <v>938</v>
      </c>
      <c r="F14" s="2">
        <v>937</v>
      </c>
      <c r="G14" s="2">
        <v>1782</v>
      </c>
      <c r="H14" s="2">
        <v>2461</v>
      </c>
      <c r="I14" s="2">
        <v>0</v>
      </c>
      <c r="J14" s="2">
        <v>2</v>
      </c>
      <c r="K14" s="14">
        <f t="shared" si="0"/>
        <v>0.005555555555555536</v>
      </c>
      <c r="L14" s="14"/>
    </row>
    <row r="15" spans="1:12" ht="15.75">
      <c r="A15" s="1">
        <v>0.4479166666666667</v>
      </c>
      <c r="B15" s="2">
        <v>13</v>
      </c>
      <c r="C15" s="2">
        <v>868</v>
      </c>
      <c r="D15" s="2">
        <v>2345</v>
      </c>
      <c r="E15" s="2">
        <v>2357</v>
      </c>
      <c r="F15" s="2">
        <v>1739</v>
      </c>
      <c r="G15" s="2">
        <v>931</v>
      </c>
      <c r="H15" s="2">
        <v>16</v>
      </c>
      <c r="I15" s="2">
        <v>4</v>
      </c>
      <c r="J15" s="2">
        <v>3</v>
      </c>
      <c r="K15" s="14">
        <f t="shared" si="0"/>
        <v>0.004861111111111149</v>
      </c>
      <c r="L15" s="14"/>
    </row>
    <row r="16" spans="1:12" ht="15.75">
      <c r="A16" s="1">
        <v>0.4534722222222222</v>
      </c>
      <c r="B16" s="2">
        <v>14</v>
      </c>
      <c r="C16" s="2">
        <v>2560</v>
      </c>
      <c r="D16" s="2">
        <v>1208</v>
      </c>
      <c r="E16" s="2">
        <v>1763</v>
      </c>
      <c r="F16" s="2">
        <v>1769</v>
      </c>
      <c r="G16" s="2">
        <v>525</v>
      </c>
      <c r="H16" s="2">
        <v>2201</v>
      </c>
      <c r="I16" s="2">
        <v>2</v>
      </c>
      <c r="J16" s="2">
        <v>4</v>
      </c>
      <c r="K16" s="14">
        <f t="shared" si="0"/>
        <v>0.005555555555555536</v>
      </c>
      <c r="L16" s="14"/>
    </row>
    <row r="17" spans="1:12" ht="15.75">
      <c r="A17" s="1">
        <v>0.4576388888888889</v>
      </c>
      <c r="B17" s="2">
        <v>15</v>
      </c>
      <c r="C17" s="2">
        <v>1994</v>
      </c>
      <c r="D17" s="2">
        <v>2335</v>
      </c>
      <c r="E17" s="2">
        <v>2167</v>
      </c>
      <c r="F17" s="2">
        <v>2353</v>
      </c>
      <c r="G17" s="2">
        <v>2164</v>
      </c>
      <c r="H17" s="2">
        <v>1098</v>
      </c>
      <c r="I17" s="2">
        <v>0</v>
      </c>
      <c r="J17" s="2">
        <v>3</v>
      </c>
      <c r="K17" s="14">
        <f t="shared" si="0"/>
        <v>0.004166666666666652</v>
      </c>
      <c r="L17" s="14"/>
    </row>
    <row r="18" spans="1:12" ht="15.75">
      <c r="A18" s="1">
        <v>0.46319444444444446</v>
      </c>
      <c r="B18" s="2">
        <v>16</v>
      </c>
      <c r="C18" s="2">
        <v>2001</v>
      </c>
      <c r="D18" s="2">
        <v>1825</v>
      </c>
      <c r="E18" s="2">
        <v>2996</v>
      </c>
      <c r="F18" s="2">
        <v>1939</v>
      </c>
      <c r="G18" s="2">
        <v>967</v>
      </c>
      <c r="H18" s="2">
        <v>1785</v>
      </c>
      <c r="I18" s="2">
        <v>0</v>
      </c>
      <c r="J18" s="2">
        <v>0</v>
      </c>
      <c r="K18" s="14">
        <f t="shared" si="0"/>
        <v>0.005555555555555591</v>
      </c>
      <c r="L18" s="14"/>
    </row>
    <row r="19" spans="1:12" ht="15.75">
      <c r="A19" s="1">
        <v>0.4680555555555555</v>
      </c>
      <c r="B19" s="2">
        <v>17</v>
      </c>
      <c r="C19" s="2">
        <v>1737</v>
      </c>
      <c r="D19" s="2">
        <v>3172</v>
      </c>
      <c r="E19" s="2">
        <v>1986</v>
      </c>
      <c r="F19" s="2">
        <v>1802</v>
      </c>
      <c r="G19" s="2">
        <v>135</v>
      </c>
      <c r="H19" s="2">
        <v>1806</v>
      </c>
      <c r="I19" s="2">
        <v>1</v>
      </c>
      <c r="J19" s="2">
        <v>2</v>
      </c>
      <c r="K19" s="14">
        <f t="shared" si="0"/>
        <v>0.004861111111111038</v>
      </c>
      <c r="L19" s="14"/>
    </row>
    <row r="20" spans="1:12" ht="15.75">
      <c r="A20" s="1">
        <v>0.47222222222222227</v>
      </c>
      <c r="B20" s="2">
        <v>18</v>
      </c>
      <c r="C20" s="2">
        <v>2008</v>
      </c>
      <c r="D20" s="2">
        <v>1775</v>
      </c>
      <c r="E20" s="2">
        <v>2346</v>
      </c>
      <c r="F20" s="2">
        <v>1984</v>
      </c>
      <c r="G20" s="2">
        <v>2334</v>
      </c>
      <c r="H20" s="2">
        <v>2354</v>
      </c>
      <c r="I20" s="2">
        <v>0</v>
      </c>
      <c r="J20" s="2">
        <v>0</v>
      </c>
      <c r="K20" s="14">
        <f t="shared" si="0"/>
        <v>0.004166666666666763</v>
      </c>
      <c r="L20" s="14"/>
    </row>
    <row r="21" spans="1:12" ht="15.75">
      <c r="A21" s="1">
        <v>0.4770833333333333</v>
      </c>
      <c r="B21" s="2">
        <v>19</v>
      </c>
      <c r="C21" s="2">
        <v>2410</v>
      </c>
      <c r="D21" s="2">
        <v>1827</v>
      </c>
      <c r="E21" s="2">
        <v>1810</v>
      </c>
      <c r="F21" s="2">
        <v>1764</v>
      </c>
      <c r="G21" s="2">
        <v>1625</v>
      </c>
      <c r="H21" s="2">
        <v>1997</v>
      </c>
      <c r="I21" s="2">
        <v>0</v>
      </c>
      <c r="J21" s="2">
        <v>0</v>
      </c>
      <c r="K21" s="14">
        <f t="shared" si="0"/>
        <v>0.004861111111111038</v>
      </c>
      <c r="L21" s="14"/>
    </row>
    <row r="22" spans="1:12" ht="15.75">
      <c r="A22" s="1">
        <v>0.48055555555555557</v>
      </c>
      <c r="B22" s="2">
        <v>20</v>
      </c>
      <c r="C22" s="2">
        <v>932</v>
      </c>
      <c r="D22" s="2">
        <v>1209</v>
      </c>
      <c r="E22" s="2">
        <v>937</v>
      </c>
      <c r="F22" s="2">
        <v>1847</v>
      </c>
      <c r="G22" s="2">
        <v>935</v>
      </c>
      <c r="H22" s="2">
        <v>2167</v>
      </c>
      <c r="I22" s="2">
        <v>5</v>
      </c>
      <c r="J22" s="2">
        <v>5</v>
      </c>
      <c r="K22" s="14">
        <f t="shared" si="0"/>
        <v>0.0034722222222222654</v>
      </c>
      <c r="L22" s="14"/>
    </row>
    <row r="23" spans="1:12" ht="15.75">
      <c r="A23" s="1">
        <v>0.4840277777777778</v>
      </c>
      <c r="B23" s="2">
        <v>21</v>
      </c>
      <c r="C23" s="2">
        <v>2201</v>
      </c>
      <c r="D23" s="2">
        <v>2164</v>
      </c>
      <c r="E23" s="2">
        <v>1785</v>
      </c>
      <c r="F23" s="2">
        <v>234</v>
      </c>
      <c r="G23" s="2">
        <v>525</v>
      </c>
      <c r="H23" s="2">
        <v>2357</v>
      </c>
      <c r="I23" s="2">
        <v>0</v>
      </c>
      <c r="J23" s="2">
        <v>8</v>
      </c>
      <c r="K23" s="14">
        <f t="shared" si="0"/>
        <v>0.00347222222222221</v>
      </c>
      <c r="L23" s="14"/>
    </row>
    <row r="24" spans="1:12" ht="15.75">
      <c r="A24" s="1">
        <v>0.4895833333333333</v>
      </c>
      <c r="B24" s="2">
        <v>22</v>
      </c>
      <c r="C24" s="2">
        <v>2461</v>
      </c>
      <c r="D24" s="2">
        <v>1939</v>
      </c>
      <c r="E24" s="2">
        <v>2353</v>
      </c>
      <c r="F24" s="2">
        <v>2345</v>
      </c>
      <c r="G24" s="2">
        <v>1802</v>
      </c>
      <c r="H24" s="2">
        <v>1737</v>
      </c>
      <c r="I24" s="2">
        <v>0</v>
      </c>
      <c r="J24" s="2">
        <v>5</v>
      </c>
      <c r="K24" s="14">
        <f t="shared" si="0"/>
        <v>0.005555555555555536</v>
      </c>
      <c r="L24" s="14"/>
    </row>
    <row r="25" spans="1:12" ht="15.75">
      <c r="A25" s="1">
        <v>0.49652777777777773</v>
      </c>
      <c r="B25" s="2">
        <v>23</v>
      </c>
      <c r="C25" s="2">
        <v>2346</v>
      </c>
      <c r="D25" s="2">
        <v>2335</v>
      </c>
      <c r="E25" s="2">
        <v>2874</v>
      </c>
      <c r="F25" s="2">
        <v>1208</v>
      </c>
      <c r="G25" s="2">
        <v>1986</v>
      </c>
      <c r="H25" s="2">
        <v>1982</v>
      </c>
      <c r="I25" s="2">
        <v>1</v>
      </c>
      <c r="J25" s="2">
        <v>5</v>
      </c>
      <c r="K25" s="14">
        <f t="shared" si="0"/>
        <v>0.00694444444444442</v>
      </c>
      <c r="L25" s="14"/>
    </row>
    <row r="26" spans="1:12" ht="15.75">
      <c r="A26" s="1">
        <v>0.5006944444444444</v>
      </c>
      <c r="B26" s="2">
        <v>24</v>
      </c>
      <c r="C26" s="2">
        <v>1782</v>
      </c>
      <c r="D26" s="2">
        <v>2894</v>
      </c>
      <c r="E26" s="2">
        <v>16</v>
      </c>
      <c r="F26" s="2">
        <v>1825</v>
      </c>
      <c r="G26" s="2">
        <v>2334</v>
      </c>
      <c r="H26" s="2">
        <v>1769</v>
      </c>
      <c r="I26" s="2">
        <v>3</v>
      </c>
      <c r="J26" s="2">
        <v>0</v>
      </c>
      <c r="K26" s="14">
        <f t="shared" si="0"/>
        <v>0.004166666666666707</v>
      </c>
      <c r="L26" s="14"/>
    </row>
    <row r="27" spans="1:12" ht="15.75">
      <c r="A27" s="1">
        <v>0.5055555555555555</v>
      </c>
      <c r="B27" s="2">
        <v>25</v>
      </c>
      <c r="C27" s="2">
        <v>1209</v>
      </c>
      <c r="D27" s="2">
        <v>938</v>
      </c>
      <c r="E27" s="2">
        <v>476</v>
      </c>
      <c r="F27" s="2">
        <v>2560</v>
      </c>
      <c r="G27" s="2">
        <v>1994</v>
      </c>
      <c r="H27" s="2">
        <v>2410</v>
      </c>
      <c r="I27" s="2">
        <v>0</v>
      </c>
      <c r="J27" s="2">
        <v>1</v>
      </c>
      <c r="K27" s="14">
        <f t="shared" si="0"/>
        <v>0.004861111111111094</v>
      </c>
      <c r="L27" s="14"/>
    </row>
    <row r="28" spans="1:12" ht="15.75">
      <c r="A28" s="1">
        <v>0.5083333333333333</v>
      </c>
      <c r="B28" s="2">
        <v>26</v>
      </c>
      <c r="C28" s="2">
        <v>1806</v>
      </c>
      <c r="D28" s="2">
        <v>1764</v>
      </c>
      <c r="E28" s="2">
        <v>1098</v>
      </c>
      <c r="F28" s="2">
        <v>1984</v>
      </c>
      <c r="G28" s="2">
        <v>967</v>
      </c>
      <c r="H28" s="2">
        <v>1775</v>
      </c>
      <c r="I28" s="2">
        <v>6</v>
      </c>
      <c r="J28" s="2">
        <v>0</v>
      </c>
      <c r="K28" s="14">
        <f t="shared" si="0"/>
        <v>0.002777777777777768</v>
      </c>
      <c r="L28" s="14"/>
    </row>
    <row r="29" spans="1:12" ht="15.75">
      <c r="A29" s="1">
        <v>0.5444444444444444</v>
      </c>
      <c r="B29" s="2">
        <v>27</v>
      </c>
      <c r="C29" s="2">
        <v>1739</v>
      </c>
      <c r="D29" s="2">
        <v>1625</v>
      </c>
      <c r="E29" s="2">
        <v>935</v>
      </c>
      <c r="F29" s="2">
        <v>2996</v>
      </c>
      <c r="G29" s="2">
        <v>3172</v>
      </c>
      <c r="H29" s="2">
        <v>1094</v>
      </c>
      <c r="I29" s="2">
        <v>6</v>
      </c>
      <c r="J29" s="2">
        <v>5</v>
      </c>
      <c r="K29" s="14"/>
      <c r="L29" s="14" t="s">
        <v>46</v>
      </c>
    </row>
    <row r="30" spans="1:12" ht="15.75">
      <c r="A30" s="1">
        <v>0.5493055555555556</v>
      </c>
      <c r="B30" s="2">
        <v>28</v>
      </c>
      <c r="C30" s="2">
        <v>135</v>
      </c>
      <c r="D30" s="2">
        <v>868</v>
      </c>
      <c r="E30" s="2">
        <v>1810</v>
      </c>
      <c r="F30" s="2">
        <v>1777</v>
      </c>
      <c r="G30" s="2">
        <v>1847</v>
      </c>
      <c r="H30" s="2">
        <v>2354</v>
      </c>
      <c r="I30" s="2">
        <v>2</v>
      </c>
      <c r="J30" s="2">
        <v>0</v>
      </c>
      <c r="K30" s="14">
        <f t="shared" si="0"/>
        <v>0.004861111111111205</v>
      </c>
      <c r="L30" s="14"/>
    </row>
    <row r="31" spans="1:12" ht="15.75">
      <c r="A31" s="1">
        <v>0.5576388888888889</v>
      </c>
      <c r="B31" s="2">
        <v>29</v>
      </c>
      <c r="C31" s="2">
        <v>1723</v>
      </c>
      <c r="D31" s="2">
        <v>932</v>
      </c>
      <c r="E31" s="2">
        <v>1827</v>
      </c>
      <c r="F31" s="2">
        <v>2001</v>
      </c>
      <c r="G31" s="2">
        <v>931</v>
      </c>
      <c r="H31" s="2">
        <v>1763</v>
      </c>
      <c r="I31" s="2">
        <v>0</v>
      </c>
      <c r="J31" s="2">
        <v>5</v>
      </c>
      <c r="K31" s="14">
        <f t="shared" si="0"/>
        <v>0.008333333333333304</v>
      </c>
      <c r="L31" s="14"/>
    </row>
    <row r="32" spans="1:12" ht="15.75">
      <c r="A32" s="1">
        <v>0.5631944444444444</v>
      </c>
      <c r="B32" s="2">
        <v>30</v>
      </c>
      <c r="C32" s="2">
        <v>1997</v>
      </c>
      <c r="D32" s="2">
        <v>1730</v>
      </c>
      <c r="E32" s="2">
        <v>1825</v>
      </c>
      <c r="F32" s="2">
        <v>2008</v>
      </c>
      <c r="G32" s="2">
        <v>937</v>
      </c>
      <c r="H32" s="2">
        <v>2201</v>
      </c>
      <c r="I32" s="2">
        <v>3</v>
      </c>
      <c r="J32" s="2">
        <v>1</v>
      </c>
      <c r="K32" s="14">
        <f t="shared" si="0"/>
        <v>0.005555555555555536</v>
      </c>
      <c r="L32" s="14"/>
    </row>
    <row r="33" spans="1:12" ht="15.75">
      <c r="A33" s="1">
        <v>0.5673611111111111</v>
      </c>
      <c r="B33" s="2">
        <v>31</v>
      </c>
      <c r="C33" s="2">
        <v>2410</v>
      </c>
      <c r="D33" s="2">
        <v>1982</v>
      </c>
      <c r="E33" s="2">
        <v>2334</v>
      </c>
      <c r="F33" s="2">
        <v>2167</v>
      </c>
      <c r="G33" s="2">
        <v>2357</v>
      </c>
      <c r="H33" s="2">
        <v>1737</v>
      </c>
      <c r="I33" s="2">
        <v>2</v>
      </c>
      <c r="J33" s="2">
        <v>0</v>
      </c>
      <c r="K33" s="14">
        <f t="shared" si="0"/>
        <v>0.004166666666666652</v>
      </c>
      <c r="L33" s="14"/>
    </row>
    <row r="34" spans="1:12" ht="15.75">
      <c r="A34" s="1">
        <v>0.5729166666666666</v>
      </c>
      <c r="B34" s="2">
        <v>32</v>
      </c>
      <c r="C34" s="2">
        <v>1764</v>
      </c>
      <c r="D34" s="2">
        <v>1094</v>
      </c>
      <c r="E34" s="2">
        <v>2560</v>
      </c>
      <c r="F34" s="2">
        <v>2461</v>
      </c>
      <c r="G34" s="2">
        <v>1785</v>
      </c>
      <c r="H34" s="2">
        <v>1986</v>
      </c>
      <c r="I34" s="2">
        <v>4</v>
      </c>
      <c r="J34" s="2">
        <v>11</v>
      </c>
      <c r="K34" s="14">
        <f t="shared" si="0"/>
        <v>0.005555555555555536</v>
      </c>
      <c r="L34" s="14"/>
    </row>
    <row r="35" spans="1:12" ht="15.75">
      <c r="A35" s="1">
        <v>0.5791666666666667</v>
      </c>
      <c r="B35" s="2">
        <v>33</v>
      </c>
      <c r="C35" s="2">
        <v>1939</v>
      </c>
      <c r="D35" s="2">
        <v>1802</v>
      </c>
      <c r="E35" s="2">
        <v>1782</v>
      </c>
      <c r="F35" s="2">
        <v>1208</v>
      </c>
      <c r="G35" s="2">
        <v>868</v>
      </c>
      <c r="H35" s="2">
        <v>1775</v>
      </c>
      <c r="I35" s="2">
        <v>0</v>
      </c>
      <c r="J35" s="2">
        <v>0</v>
      </c>
      <c r="K35" s="14">
        <f t="shared" si="0"/>
        <v>0.006250000000000089</v>
      </c>
      <c r="L35" s="14"/>
    </row>
    <row r="36" spans="1:12" ht="15.75">
      <c r="A36" s="1">
        <v>0.5854166666666667</v>
      </c>
      <c r="B36" s="2">
        <v>34</v>
      </c>
      <c r="C36" s="2">
        <v>931</v>
      </c>
      <c r="D36" s="2">
        <v>2335</v>
      </c>
      <c r="E36" s="2">
        <v>2894</v>
      </c>
      <c r="F36" s="2">
        <v>2346</v>
      </c>
      <c r="G36" s="2">
        <v>1847</v>
      </c>
      <c r="H36" s="2">
        <v>3172</v>
      </c>
      <c r="I36" s="2">
        <v>0</v>
      </c>
      <c r="J36" s="2">
        <v>1</v>
      </c>
      <c r="K36" s="14">
        <f t="shared" si="0"/>
        <v>0.006249999999999978</v>
      </c>
      <c r="L36" s="14"/>
    </row>
    <row r="37" spans="1:12" ht="15.75">
      <c r="A37" s="1">
        <v>0.5930555555555556</v>
      </c>
      <c r="B37" s="2">
        <v>35</v>
      </c>
      <c r="C37" s="2">
        <v>135</v>
      </c>
      <c r="D37" s="2">
        <v>2996</v>
      </c>
      <c r="E37" s="2">
        <v>932</v>
      </c>
      <c r="F37" s="2">
        <v>234</v>
      </c>
      <c r="G37" s="2">
        <v>2874</v>
      </c>
      <c r="H37" s="2">
        <v>2164</v>
      </c>
      <c r="I37" s="2">
        <v>3</v>
      </c>
      <c r="J37" s="2">
        <v>2</v>
      </c>
      <c r="K37" s="14">
        <f t="shared" si="0"/>
        <v>0.007638888888888862</v>
      </c>
      <c r="L37" s="14"/>
    </row>
    <row r="38" spans="1:12" ht="15.75">
      <c r="A38" s="1">
        <v>0.5986111111111111</v>
      </c>
      <c r="B38" s="2">
        <v>36</v>
      </c>
      <c r="C38" s="2">
        <v>1625</v>
      </c>
      <c r="D38" s="2">
        <v>1810</v>
      </c>
      <c r="E38" s="2">
        <v>967</v>
      </c>
      <c r="F38" s="2">
        <v>1763</v>
      </c>
      <c r="G38" s="2">
        <v>2008</v>
      </c>
      <c r="H38" s="2">
        <v>1994</v>
      </c>
      <c r="I38" s="2">
        <v>10</v>
      </c>
      <c r="J38" s="2">
        <v>3</v>
      </c>
      <c r="K38" s="14">
        <f t="shared" si="0"/>
        <v>0.005555555555555536</v>
      </c>
      <c r="L38" s="14"/>
    </row>
    <row r="39" spans="1:12" ht="15.75">
      <c r="A39" s="1">
        <v>0.6027777777777777</v>
      </c>
      <c r="B39" s="2">
        <v>37</v>
      </c>
      <c r="C39" s="2">
        <v>16</v>
      </c>
      <c r="D39" s="2">
        <v>1098</v>
      </c>
      <c r="E39" s="2">
        <v>1209</v>
      </c>
      <c r="F39" s="2">
        <v>1827</v>
      </c>
      <c r="G39" s="2">
        <v>1997</v>
      </c>
      <c r="H39" s="2">
        <v>938</v>
      </c>
      <c r="I39" s="2">
        <v>8</v>
      </c>
      <c r="J39" s="2">
        <v>0</v>
      </c>
      <c r="K39" s="14">
        <f t="shared" si="0"/>
        <v>0.004166666666666652</v>
      </c>
      <c r="L39" s="14"/>
    </row>
    <row r="40" spans="1:12" ht="15.75">
      <c r="A40" s="1">
        <v>0.607638888888889</v>
      </c>
      <c r="B40" s="2">
        <v>38</v>
      </c>
      <c r="C40" s="2">
        <v>525</v>
      </c>
      <c r="D40" s="2">
        <v>2354</v>
      </c>
      <c r="E40" s="2">
        <v>1806</v>
      </c>
      <c r="F40" s="2">
        <v>1730</v>
      </c>
      <c r="G40" s="2">
        <v>1723</v>
      </c>
      <c r="H40" s="2">
        <v>2001</v>
      </c>
      <c r="I40" s="2">
        <v>8</v>
      </c>
      <c r="J40" s="2">
        <v>0</v>
      </c>
      <c r="K40" s="14">
        <f t="shared" si="0"/>
        <v>0.004861111111111205</v>
      </c>
      <c r="L40" s="14"/>
    </row>
    <row r="41" spans="1:12" ht="15.75">
      <c r="A41" s="1">
        <v>0.6131944444444445</v>
      </c>
      <c r="B41" s="2">
        <v>39</v>
      </c>
      <c r="C41" s="2">
        <v>1984</v>
      </c>
      <c r="D41" s="2">
        <v>1739</v>
      </c>
      <c r="E41" s="2">
        <v>1777</v>
      </c>
      <c r="F41" s="2">
        <v>935</v>
      </c>
      <c r="G41" s="2">
        <v>2353</v>
      </c>
      <c r="H41" s="2">
        <v>1769</v>
      </c>
      <c r="I41" s="2">
        <v>0</v>
      </c>
      <c r="J41" s="2">
        <v>1</v>
      </c>
      <c r="K41" s="14">
        <f t="shared" si="0"/>
        <v>0.005555555555555536</v>
      </c>
      <c r="L41" s="14"/>
    </row>
    <row r="42" spans="1:12" ht="15.75">
      <c r="A42" s="1">
        <v>0.6180555555555556</v>
      </c>
      <c r="B42" s="2">
        <v>40</v>
      </c>
      <c r="C42" s="2">
        <v>476</v>
      </c>
      <c r="D42" s="2">
        <v>937</v>
      </c>
      <c r="E42" s="2">
        <v>2996</v>
      </c>
      <c r="F42" s="2">
        <v>2345</v>
      </c>
      <c r="G42" s="2">
        <v>2346</v>
      </c>
      <c r="H42" s="2">
        <v>1782</v>
      </c>
      <c r="I42" s="2">
        <v>2</v>
      </c>
      <c r="J42" s="2">
        <v>5</v>
      </c>
      <c r="K42" s="14">
        <f t="shared" si="0"/>
        <v>0.004861111111111094</v>
      </c>
      <c r="L42" s="14"/>
    </row>
    <row r="43" spans="1:12" ht="15.75">
      <c r="A43" s="1">
        <v>0.6256944444444444</v>
      </c>
      <c r="B43" s="2">
        <v>41</v>
      </c>
      <c r="C43" s="2">
        <v>2894</v>
      </c>
      <c r="D43" s="2">
        <v>932</v>
      </c>
      <c r="E43" s="2">
        <v>2560</v>
      </c>
      <c r="F43" s="2">
        <v>868</v>
      </c>
      <c r="G43" s="2">
        <v>1625</v>
      </c>
      <c r="H43" s="2">
        <v>2335</v>
      </c>
      <c r="I43" s="2">
        <v>3</v>
      </c>
      <c r="J43" s="2">
        <v>9</v>
      </c>
      <c r="K43" s="14">
        <f t="shared" si="0"/>
        <v>0.007638888888888862</v>
      </c>
      <c r="L43" s="14"/>
    </row>
    <row r="44" spans="1:12" ht="15.75">
      <c r="A44" s="1">
        <v>0.6291666666666667</v>
      </c>
      <c r="B44" s="2">
        <v>42</v>
      </c>
      <c r="C44" s="2">
        <v>2334</v>
      </c>
      <c r="D44" s="2">
        <v>1763</v>
      </c>
      <c r="E44" s="2">
        <v>1847</v>
      </c>
      <c r="F44" s="2">
        <v>2164</v>
      </c>
      <c r="G44" s="2">
        <v>1986</v>
      </c>
      <c r="H44" s="2">
        <v>938</v>
      </c>
      <c r="I44" s="2">
        <v>2</v>
      </c>
      <c r="J44" s="2">
        <v>0</v>
      </c>
      <c r="K44" s="14">
        <f t="shared" si="0"/>
        <v>0.00347222222222221</v>
      </c>
      <c r="L44" s="14"/>
    </row>
    <row r="45" spans="1:12" ht="15.75">
      <c r="A45" s="1">
        <v>0.6333333333333333</v>
      </c>
      <c r="B45" s="2">
        <v>43</v>
      </c>
      <c r="C45" s="2">
        <v>931</v>
      </c>
      <c r="D45" s="2">
        <v>1737</v>
      </c>
      <c r="E45" s="2">
        <v>2354</v>
      </c>
      <c r="F45" s="2">
        <v>1764</v>
      </c>
      <c r="G45" s="2">
        <v>1209</v>
      </c>
      <c r="H45" s="2">
        <v>234</v>
      </c>
      <c r="I45" s="2">
        <v>2</v>
      </c>
      <c r="J45" s="2">
        <v>6</v>
      </c>
      <c r="K45" s="14">
        <f t="shared" si="0"/>
        <v>0.004166666666666652</v>
      </c>
      <c r="L45" s="14"/>
    </row>
    <row r="46" spans="1:12" ht="15.75">
      <c r="A46" s="1">
        <v>0.6381944444444444</v>
      </c>
      <c r="B46" s="2">
        <v>44</v>
      </c>
      <c r="C46" s="2">
        <v>1730</v>
      </c>
      <c r="D46" s="2">
        <v>1769</v>
      </c>
      <c r="E46" s="2">
        <v>2461</v>
      </c>
      <c r="F46" s="2">
        <v>1994</v>
      </c>
      <c r="G46" s="2">
        <v>2353</v>
      </c>
      <c r="H46" s="2">
        <v>2357</v>
      </c>
      <c r="I46" s="2">
        <v>3</v>
      </c>
      <c r="J46" s="2">
        <v>0</v>
      </c>
      <c r="K46" s="14">
        <f t="shared" si="0"/>
        <v>0.004861111111111094</v>
      </c>
      <c r="L46" s="14"/>
    </row>
    <row r="47" spans="1:12" ht="15.75">
      <c r="A47" s="1">
        <v>0.6430555555555556</v>
      </c>
      <c r="B47" s="2">
        <v>45</v>
      </c>
      <c r="C47" s="2">
        <v>3172</v>
      </c>
      <c r="D47" s="2">
        <v>525</v>
      </c>
      <c r="E47" s="2">
        <v>476</v>
      </c>
      <c r="F47" s="2">
        <v>1939</v>
      </c>
      <c r="G47" s="2">
        <v>1984</v>
      </c>
      <c r="H47" s="2">
        <v>1997</v>
      </c>
      <c r="I47" s="2">
        <v>4</v>
      </c>
      <c r="J47" s="2">
        <v>0</v>
      </c>
      <c r="K47" s="14">
        <f t="shared" si="0"/>
        <v>0.004861111111111205</v>
      </c>
      <c r="L47" s="14"/>
    </row>
    <row r="48" spans="1:12" ht="15.75">
      <c r="A48" s="1">
        <v>0.6479166666666667</v>
      </c>
      <c r="B48" s="2">
        <v>46</v>
      </c>
      <c r="C48" s="2">
        <v>16</v>
      </c>
      <c r="D48" s="2">
        <v>2001</v>
      </c>
      <c r="E48" s="2">
        <v>1775</v>
      </c>
      <c r="F48" s="2">
        <v>2410</v>
      </c>
      <c r="G48" s="2">
        <v>1777</v>
      </c>
      <c r="H48" s="2">
        <v>2201</v>
      </c>
      <c r="I48" s="2">
        <v>2</v>
      </c>
      <c r="J48" s="2">
        <v>2</v>
      </c>
      <c r="K48" s="14">
        <f t="shared" si="0"/>
        <v>0.004861111111111094</v>
      </c>
      <c r="L48" s="14"/>
    </row>
    <row r="49" spans="1:12" ht="15.75">
      <c r="A49" s="1">
        <v>0.6520833333333333</v>
      </c>
      <c r="B49" s="2">
        <v>47</v>
      </c>
      <c r="C49" s="2">
        <v>2874</v>
      </c>
      <c r="D49" s="2">
        <v>1098</v>
      </c>
      <c r="E49" s="2">
        <v>1825</v>
      </c>
      <c r="F49" s="2">
        <v>1810</v>
      </c>
      <c r="G49" s="2">
        <v>2345</v>
      </c>
      <c r="H49" s="2">
        <v>1094</v>
      </c>
      <c r="I49" s="2">
        <v>1</v>
      </c>
      <c r="J49" s="2">
        <v>9</v>
      </c>
      <c r="K49" s="14">
        <f t="shared" si="0"/>
        <v>0.004166666666666652</v>
      </c>
      <c r="L49" s="14"/>
    </row>
    <row r="50" spans="1:12" ht="15.75">
      <c r="A50" s="1">
        <v>0.6576388888888889</v>
      </c>
      <c r="B50" s="2">
        <v>48</v>
      </c>
      <c r="C50" s="2">
        <v>1208</v>
      </c>
      <c r="D50" s="2">
        <v>135</v>
      </c>
      <c r="E50" s="2">
        <v>1739</v>
      </c>
      <c r="F50" s="2">
        <v>1723</v>
      </c>
      <c r="G50" s="2">
        <v>1785</v>
      </c>
      <c r="H50" s="2">
        <v>2167</v>
      </c>
      <c r="I50" s="2">
        <v>4</v>
      </c>
      <c r="J50" s="2">
        <v>0</v>
      </c>
      <c r="K50" s="14">
        <f t="shared" si="0"/>
        <v>0.005555555555555536</v>
      </c>
      <c r="L50" s="14"/>
    </row>
    <row r="51" spans="1:12" ht="15.75">
      <c r="A51" s="1">
        <v>0.6611111111111111</v>
      </c>
      <c r="B51" s="2">
        <v>49</v>
      </c>
      <c r="C51" s="2">
        <v>2008</v>
      </c>
      <c r="D51" s="2">
        <v>1982</v>
      </c>
      <c r="E51" s="2">
        <v>1802</v>
      </c>
      <c r="F51" s="2">
        <v>935</v>
      </c>
      <c r="G51" s="2">
        <v>1806</v>
      </c>
      <c r="H51" s="2">
        <v>1827</v>
      </c>
      <c r="I51" s="2">
        <v>5</v>
      </c>
      <c r="J51" s="2">
        <v>2</v>
      </c>
      <c r="K51" s="14">
        <f t="shared" si="0"/>
        <v>0.00347222222222221</v>
      </c>
      <c r="L51" s="14"/>
    </row>
    <row r="52" spans="1:12" ht="15.75">
      <c r="A52" s="1">
        <v>0.6652777777777777</v>
      </c>
      <c r="B52" s="2">
        <v>50</v>
      </c>
      <c r="C52" s="2">
        <v>868</v>
      </c>
      <c r="D52" s="2">
        <v>1769</v>
      </c>
      <c r="E52" s="2">
        <v>2164</v>
      </c>
      <c r="F52" s="2">
        <v>967</v>
      </c>
      <c r="G52" s="2">
        <v>476</v>
      </c>
      <c r="H52" s="2">
        <v>1737</v>
      </c>
      <c r="I52" s="2">
        <v>2</v>
      </c>
      <c r="J52" s="2">
        <v>0</v>
      </c>
      <c r="K52" s="14">
        <f t="shared" si="0"/>
        <v>0.004166666666666652</v>
      </c>
      <c r="L52" s="14"/>
    </row>
    <row r="53" spans="1:12" ht="15.75">
      <c r="A53" s="1">
        <v>0.66875</v>
      </c>
      <c r="B53" s="2">
        <v>51</v>
      </c>
      <c r="C53" s="2">
        <v>1984</v>
      </c>
      <c r="D53" s="2">
        <v>2335</v>
      </c>
      <c r="E53" s="2">
        <v>1763</v>
      </c>
      <c r="F53" s="2">
        <v>1625</v>
      </c>
      <c r="G53" s="2">
        <v>2996</v>
      </c>
      <c r="H53" s="2">
        <v>1782</v>
      </c>
      <c r="I53" s="2">
        <v>5</v>
      </c>
      <c r="J53" s="2">
        <v>2</v>
      </c>
      <c r="K53" s="14">
        <f t="shared" si="0"/>
        <v>0.00347222222222221</v>
      </c>
      <c r="L53" s="14"/>
    </row>
    <row r="54" spans="1:12" ht="15.75">
      <c r="A54" s="1">
        <v>0.6729166666666666</v>
      </c>
      <c r="B54" s="2">
        <v>52</v>
      </c>
      <c r="C54" s="2">
        <v>937</v>
      </c>
      <c r="D54" s="2">
        <v>2354</v>
      </c>
      <c r="E54" s="2">
        <v>1939</v>
      </c>
      <c r="F54" s="2">
        <v>1986</v>
      </c>
      <c r="G54" s="2">
        <v>1994</v>
      </c>
      <c r="H54" s="2">
        <v>16</v>
      </c>
      <c r="I54" s="2">
        <v>0</v>
      </c>
      <c r="J54" s="2">
        <v>6</v>
      </c>
      <c r="K54" s="14">
        <f t="shared" si="0"/>
        <v>0.004166666666666652</v>
      </c>
      <c r="L54" s="14"/>
    </row>
    <row r="55" spans="1:12" ht="15.75">
      <c r="A55" s="1">
        <v>0.6770833333333334</v>
      </c>
      <c r="B55" s="2">
        <v>53</v>
      </c>
      <c r="C55" s="2">
        <v>525</v>
      </c>
      <c r="D55" s="2">
        <v>2346</v>
      </c>
      <c r="E55" s="2">
        <v>2353</v>
      </c>
      <c r="F55" s="2">
        <v>2410</v>
      </c>
      <c r="G55" s="2">
        <v>1847</v>
      </c>
      <c r="H55" s="2">
        <v>234</v>
      </c>
      <c r="I55" s="2">
        <v>0</v>
      </c>
      <c r="J55" s="2">
        <v>4</v>
      </c>
      <c r="K55" s="14">
        <f t="shared" si="0"/>
        <v>0.004166666666666763</v>
      </c>
      <c r="L55" s="14"/>
    </row>
    <row r="56" spans="1:12" ht="15.75">
      <c r="A56" s="1">
        <v>0.6854166666666667</v>
      </c>
      <c r="B56" s="2">
        <v>54</v>
      </c>
      <c r="C56" s="2">
        <v>1208</v>
      </c>
      <c r="D56" s="2">
        <v>1827</v>
      </c>
      <c r="E56" s="2">
        <v>1730</v>
      </c>
      <c r="F56" s="2">
        <v>1825</v>
      </c>
      <c r="G56" s="2">
        <v>1810</v>
      </c>
      <c r="H56" s="2">
        <v>2461</v>
      </c>
      <c r="I56" s="2">
        <v>0</v>
      </c>
      <c r="J56" s="2">
        <v>3</v>
      </c>
      <c r="K56" s="14">
        <f t="shared" si="0"/>
        <v>0.008333333333333304</v>
      </c>
      <c r="L56" s="14"/>
    </row>
    <row r="57" spans="1:12" ht="15.75">
      <c r="A57" s="1">
        <v>0.6895833333333333</v>
      </c>
      <c r="B57" s="2">
        <v>55</v>
      </c>
      <c r="C57" s="2">
        <v>1764</v>
      </c>
      <c r="D57" s="2">
        <v>967</v>
      </c>
      <c r="E57" s="2">
        <v>1723</v>
      </c>
      <c r="F57" s="2">
        <v>1802</v>
      </c>
      <c r="G57" s="2">
        <v>2167</v>
      </c>
      <c r="H57" s="2">
        <v>2201</v>
      </c>
      <c r="I57" s="2">
        <v>0</v>
      </c>
      <c r="J57" s="2">
        <v>0</v>
      </c>
      <c r="K57" s="14">
        <f t="shared" si="0"/>
        <v>0.004166666666666652</v>
      </c>
      <c r="L57" s="14"/>
    </row>
    <row r="58" spans="1:12" ht="15.75">
      <c r="A58" s="1">
        <v>0.69375</v>
      </c>
      <c r="B58" s="2">
        <v>56</v>
      </c>
      <c r="C58" s="2">
        <v>2001</v>
      </c>
      <c r="D58" s="2">
        <v>1098</v>
      </c>
      <c r="E58" s="2">
        <v>1982</v>
      </c>
      <c r="F58" s="2">
        <v>1739</v>
      </c>
      <c r="G58" s="2">
        <v>1209</v>
      </c>
      <c r="H58" s="2">
        <v>2345</v>
      </c>
      <c r="I58" s="2">
        <v>0</v>
      </c>
      <c r="J58" s="2">
        <v>6</v>
      </c>
      <c r="K58" s="14">
        <f t="shared" si="0"/>
        <v>0.004166666666666652</v>
      </c>
      <c r="L58" s="14"/>
    </row>
    <row r="59" spans="1:12" ht="15.75">
      <c r="A59" s="1">
        <v>0.6979166666666666</v>
      </c>
      <c r="B59" s="2">
        <v>57</v>
      </c>
      <c r="C59" s="2">
        <v>2560</v>
      </c>
      <c r="D59" s="2">
        <v>135</v>
      </c>
      <c r="E59" s="2">
        <v>931</v>
      </c>
      <c r="F59" s="2">
        <v>1094</v>
      </c>
      <c r="G59" s="2">
        <v>2334</v>
      </c>
      <c r="H59" s="2">
        <v>1777</v>
      </c>
      <c r="I59" s="2">
        <v>0</v>
      </c>
      <c r="J59" s="2">
        <v>3</v>
      </c>
      <c r="K59" s="14">
        <f t="shared" si="0"/>
        <v>0.004166666666666652</v>
      </c>
      <c r="L59" s="14"/>
    </row>
    <row r="60" spans="1:12" ht="15.75">
      <c r="A60" s="1">
        <v>0.7041666666666666</v>
      </c>
      <c r="B60" s="2">
        <v>58</v>
      </c>
      <c r="C60" s="2">
        <v>2357</v>
      </c>
      <c r="D60" s="2">
        <v>932</v>
      </c>
      <c r="E60" s="2">
        <v>1785</v>
      </c>
      <c r="F60" s="2">
        <v>3172</v>
      </c>
      <c r="G60" s="2">
        <v>938</v>
      </c>
      <c r="H60" s="2">
        <v>2008</v>
      </c>
      <c r="I60" s="2">
        <v>1</v>
      </c>
      <c r="J60" s="2">
        <v>0</v>
      </c>
      <c r="K60" s="14">
        <f t="shared" si="0"/>
        <v>0.006249999999999978</v>
      </c>
      <c r="L60" s="14"/>
    </row>
    <row r="61" spans="1:12" ht="15.75">
      <c r="A61" s="1">
        <v>0.7083333333333334</v>
      </c>
      <c r="B61" s="2">
        <v>59</v>
      </c>
      <c r="C61" s="2">
        <v>2894</v>
      </c>
      <c r="D61" s="2">
        <v>935</v>
      </c>
      <c r="E61" s="2">
        <v>1997</v>
      </c>
      <c r="F61" s="2">
        <v>1775</v>
      </c>
      <c r="G61" s="2">
        <v>2874</v>
      </c>
      <c r="H61" s="2">
        <v>1806</v>
      </c>
      <c r="I61" s="2">
        <v>4</v>
      </c>
      <c r="J61" s="2">
        <v>0</v>
      </c>
      <c r="K61" s="14">
        <f t="shared" si="0"/>
        <v>0.004166666666666763</v>
      </c>
      <c r="L61" s="14"/>
    </row>
    <row r="62" spans="1:12" ht="15.75">
      <c r="A62" s="1">
        <v>0.7131944444444445</v>
      </c>
      <c r="B62" s="2">
        <v>60</v>
      </c>
      <c r="C62" s="2">
        <v>1827</v>
      </c>
      <c r="D62" s="2">
        <v>1994</v>
      </c>
      <c r="E62" s="2">
        <v>1825</v>
      </c>
      <c r="F62" s="2">
        <v>2996</v>
      </c>
      <c r="G62" s="2">
        <v>1986</v>
      </c>
      <c r="H62" s="2">
        <v>525</v>
      </c>
      <c r="I62" s="2">
        <v>1</v>
      </c>
      <c r="J62" s="2">
        <v>0</v>
      </c>
      <c r="K62" s="14">
        <f t="shared" si="0"/>
        <v>0.004861111111111094</v>
      </c>
      <c r="L62" s="14"/>
    </row>
    <row r="63" spans="1:12" ht="15.75">
      <c r="A63" s="1">
        <v>0.7194444444444444</v>
      </c>
      <c r="B63" s="2">
        <v>61</v>
      </c>
      <c r="C63" s="2">
        <v>1625</v>
      </c>
      <c r="D63" s="2">
        <v>1208</v>
      </c>
      <c r="E63" s="2">
        <v>2164</v>
      </c>
      <c r="F63" s="2">
        <v>2345</v>
      </c>
      <c r="G63" s="2">
        <v>2354</v>
      </c>
      <c r="H63" s="2">
        <v>1098</v>
      </c>
      <c r="I63" s="2">
        <v>9</v>
      </c>
      <c r="J63" s="2">
        <v>0</v>
      </c>
      <c r="K63" s="14">
        <f t="shared" si="0"/>
        <v>0.006249999999999978</v>
      </c>
      <c r="L63" s="14"/>
    </row>
    <row r="64" spans="1:12" ht="15.75">
      <c r="A64" s="1">
        <v>0.7229166666666668</v>
      </c>
      <c r="B64" s="2">
        <v>62</v>
      </c>
      <c r="C64" s="2">
        <v>2001</v>
      </c>
      <c r="D64" s="2">
        <v>476</v>
      </c>
      <c r="E64" s="2">
        <v>1984</v>
      </c>
      <c r="F64" s="2">
        <v>1802</v>
      </c>
      <c r="G64" s="2">
        <v>2461</v>
      </c>
      <c r="H64" s="2">
        <v>1847</v>
      </c>
      <c r="I64" s="2">
        <v>2</v>
      </c>
      <c r="J64" s="2">
        <v>2</v>
      </c>
      <c r="K64" s="14">
        <f t="shared" si="0"/>
        <v>0.003472222222222321</v>
      </c>
      <c r="L64" s="14"/>
    </row>
    <row r="65" spans="1:12" ht="15.75">
      <c r="A65" s="1">
        <v>0.7277777777777777</v>
      </c>
      <c r="B65" s="2">
        <v>63</v>
      </c>
      <c r="C65" s="2">
        <v>931</v>
      </c>
      <c r="D65" s="2">
        <v>1094</v>
      </c>
      <c r="E65" s="2">
        <v>938</v>
      </c>
      <c r="F65" s="2">
        <v>2353</v>
      </c>
      <c r="G65" s="2">
        <v>2201</v>
      </c>
      <c r="H65" s="2">
        <v>1982</v>
      </c>
      <c r="I65" s="2">
        <v>3</v>
      </c>
      <c r="J65" s="2">
        <v>1</v>
      </c>
      <c r="K65" s="14">
        <f t="shared" si="0"/>
        <v>0.004861111111110983</v>
      </c>
      <c r="L65" s="14"/>
    </row>
    <row r="66" spans="1:12" ht="15.75">
      <c r="A66" s="1">
        <v>0.7326388888888888</v>
      </c>
      <c r="B66" s="2">
        <v>64</v>
      </c>
      <c r="C66" s="2">
        <v>2335</v>
      </c>
      <c r="D66" s="2">
        <v>2357</v>
      </c>
      <c r="E66" s="2">
        <v>1769</v>
      </c>
      <c r="F66" s="2">
        <v>1764</v>
      </c>
      <c r="G66" s="2">
        <v>937</v>
      </c>
      <c r="H66" s="2">
        <v>1775</v>
      </c>
      <c r="I66" s="2">
        <v>1</v>
      </c>
      <c r="J66" s="2">
        <v>2</v>
      </c>
      <c r="K66" s="14">
        <f t="shared" si="0"/>
        <v>0.004861111111111094</v>
      </c>
      <c r="L66" s="14"/>
    </row>
    <row r="67" spans="1:12" ht="15.75">
      <c r="A67" s="1">
        <v>0.7368055555555556</v>
      </c>
      <c r="B67" s="2">
        <v>65</v>
      </c>
      <c r="C67" s="2">
        <v>935</v>
      </c>
      <c r="D67" s="2">
        <v>1737</v>
      </c>
      <c r="E67" s="2">
        <v>1763</v>
      </c>
      <c r="F67" s="2">
        <v>16</v>
      </c>
      <c r="G67" s="2">
        <v>1785</v>
      </c>
      <c r="H67" s="2">
        <v>1730</v>
      </c>
      <c r="I67" s="2">
        <v>8</v>
      </c>
      <c r="J67" s="2">
        <v>2</v>
      </c>
      <c r="K67" s="14">
        <f t="shared" si="0"/>
        <v>0.004166666666666763</v>
      </c>
      <c r="L67" s="14"/>
    </row>
    <row r="68" spans="1:12" ht="15.75">
      <c r="A68" s="1">
        <v>0.7430555555555555</v>
      </c>
      <c r="B68" s="2">
        <v>66</v>
      </c>
      <c r="C68" s="2">
        <v>967</v>
      </c>
      <c r="D68" s="2">
        <v>1739</v>
      </c>
      <c r="E68" s="2">
        <v>1997</v>
      </c>
      <c r="F68" s="2">
        <v>1777</v>
      </c>
      <c r="G68" s="2">
        <v>932</v>
      </c>
      <c r="H68" s="2">
        <v>2346</v>
      </c>
      <c r="I68" s="2">
        <v>0</v>
      </c>
      <c r="J68" s="2">
        <v>0</v>
      </c>
      <c r="K68" s="14">
        <f t="shared" si="0"/>
        <v>0.006249999999999867</v>
      </c>
      <c r="L68" s="14"/>
    </row>
    <row r="69" spans="1:12" ht="15.75">
      <c r="A69" s="1">
        <v>0.7458333333333332</v>
      </c>
      <c r="B69" s="2">
        <v>67</v>
      </c>
      <c r="C69" s="2">
        <v>3172</v>
      </c>
      <c r="D69" s="2">
        <v>868</v>
      </c>
      <c r="E69" s="2">
        <v>1723</v>
      </c>
      <c r="F69" s="2">
        <v>1209</v>
      </c>
      <c r="G69" s="2">
        <v>2410</v>
      </c>
      <c r="H69" s="2">
        <v>2874</v>
      </c>
      <c r="I69" s="2">
        <v>5</v>
      </c>
      <c r="J69" s="2">
        <v>6</v>
      </c>
      <c r="K69" s="14">
        <f aca="true" t="shared" si="1" ref="K69:K101">A69-A68</f>
        <v>0.002777777777777768</v>
      </c>
      <c r="L69" s="14"/>
    </row>
    <row r="70" spans="1:12" ht="15.75">
      <c r="A70" s="1">
        <v>0.75</v>
      </c>
      <c r="B70" s="2">
        <v>68</v>
      </c>
      <c r="C70" s="2">
        <v>2560</v>
      </c>
      <c r="D70" s="2">
        <v>234</v>
      </c>
      <c r="E70" s="2">
        <v>2334</v>
      </c>
      <c r="F70" s="2">
        <v>1810</v>
      </c>
      <c r="G70" s="2">
        <v>1939</v>
      </c>
      <c r="H70" s="2">
        <v>1806</v>
      </c>
      <c r="I70" s="2">
        <v>4</v>
      </c>
      <c r="J70" s="2">
        <v>2</v>
      </c>
      <c r="K70" s="14">
        <f t="shared" si="1"/>
        <v>0.004166666666666763</v>
      </c>
      <c r="L70" s="14"/>
    </row>
    <row r="71" spans="1:12" ht="15.75">
      <c r="A71" s="1">
        <v>0.7548611111111111</v>
      </c>
      <c r="B71" s="2">
        <v>69</v>
      </c>
      <c r="C71" s="2">
        <v>1782</v>
      </c>
      <c r="D71" s="2">
        <v>2008</v>
      </c>
      <c r="E71" s="2">
        <v>2001</v>
      </c>
      <c r="F71" s="2">
        <v>2167</v>
      </c>
      <c r="G71" s="2">
        <v>2894</v>
      </c>
      <c r="H71" s="2">
        <v>135</v>
      </c>
      <c r="I71" s="2">
        <v>0</v>
      </c>
      <c r="J71" s="2">
        <v>4</v>
      </c>
      <c r="K71" s="14">
        <f t="shared" si="1"/>
        <v>0.004861111111111094</v>
      </c>
      <c r="L71" s="14"/>
    </row>
    <row r="72" spans="1:12" ht="15.75">
      <c r="A72" s="1">
        <v>0.37847222222222227</v>
      </c>
      <c r="B72" s="2">
        <v>70</v>
      </c>
      <c r="C72" s="2">
        <v>935</v>
      </c>
      <c r="D72" s="2">
        <v>1785</v>
      </c>
      <c r="E72" s="2">
        <v>938</v>
      </c>
      <c r="F72" s="2">
        <v>2354</v>
      </c>
      <c r="G72" s="2">
        <v>476</v>
      </c>
      <c r="H72" s="2">
        <v>2335</v>
      </c>
      <c r="I72" s="2">
        <v>4</v>
      </c>
      <c r="J72" s="2">
        <v>2</v>
      </c>
      <c r="K72" s="14"/>
      <c r="L72" s="14" t="s">
        <v>40</v>
      </c>
    </row>
    <row r="73" spans="1:12" ht="15.75">
      <c r="A73" s="1">
        <v>0.3840277777777778</v>
      </c>
      <c r="B73" s="2">
        <v>71</v>
      </c>
      <c r="C73" s="2">
        <v>1625</v>
      </c>
      <c r="D73" s="2">
        <v>1982</v>
      </c>
      <c r="E73" s="2">
        <v>2461</v>
      </c>
      <c r="F73" s="2">
        <v>1997</v>
      </c>
      <c r="G73" s="2">
        <v>16</v>
      </c>
      <c r="H73" s="2">
        <v>525</v>
      </c>
      <c r="I73" s="2">
        <v>5</v>
      </c>
      <c r="J73" s="2">
        <v>4</v>
      </c>
      <c r="K73" s="14">
        <f t="shared" si="1"/>
        <v>0.005555555555555536</v>
      </c>
      <c r="L73" s="14"/>
    </row>
    <row r="74" spans="1:12" ht="15.75">
      <c r="A74" s="1">
        <v>0.38819444444444445</v>
      </c>
      <c r="B74" s="2">
        <v>72</v>
      </c>
      <c r="C74" s="2">
        <v>1775</v>
      </c>
      <c r="D74" s="2">
        <v>1994</v>
      </c>
      <c r="E74" s="2">
        <v>1847</v>
      </c>
      <c r="F74" s="2">
        <v>1737</v>
      </c>
      <c r="G74" s="2">
        <v>1739</v>
      </c>
      <c r="H74" s="2">
        <v>1825</v>
      </c>
      <c r="I74" s="2">
        <v>3</v>
      </c>
      <c r="J74" s="2">
        <v>4</v>
      </c>
      <c r="K74" s="14">
        <f t="shared" si="1"/>
        <v>0.004166666666666652</v>
      </c>
      <c r="L74" s="14"/>
    </row>
    <row r="75" spans="1:12" ht="15.75">
      <c r="A75" s="1">
        <v>0.39444444444444443</v>
      </c>
      <c r="B75" s="2">
        <v>73</v>
      </c>
      <c r="C75" s="2">
        <v>1806</v>
      </c>
      <c r="D75" s="2">
        <v>2353</v>
      </c>
      <c r="E75" s="2">
        <v>1986</v>
      </c>
      <c r="F75" s="2">
        <v>2201</v>
      </c>
      <c r="G75" s="2">
        <v>932</v>
      </c>
      <c r="H75" s="2">
        <v>868</v>
      </c>
      <c r="I75" s="2">
        <v>0</v>
      </c>
      <c r="J75" s="2">
        <v>0</v>
      </c>
      <c r="K75" s="14">
        <f t="shared" si="1"/>
        <v>0.006249999999999978</v>
      </c>
      <c r="L75" s="14"/>
    </row>
    <row r="76" spans="1:12" ht="15.75">
      <c r="A76" s="1">
        <v>0.3986111111111111</v>
      </c>
      <c r="B76" s="2">
        <v>74</v>
      </c>
      <c r="C76" s="2">
        <v>2410</v>
      </c>
      <c r="D76" s="2">
        <v>1094</v>
      </c>
      <c r="E76" s="2">
        <v>2167</v>
      </c>
      <c r="F76" s="2">
        <v>1939</v>
      </c>
      <c r="G76" s="2">
        <v>1769</v>
      </c>
      <c r="H76" s="2">
        <v>2346</v>
      </c>
      <c r="I76" s="2">
        <v>5</v>
      </c>
      <c r="J76" s="2">
        <v>2</v>
      </c>
      <c r="K76" s="14">
        <f t="shared" si="1"/>
        <v>0.004166666666666652</v>
      </c>
      <c r="L76" s="14"/>
    </row>
    <row r="77" spans="1:12" ht="15.75">
      <c r="A77" s="1">
        <v>0.40277777777777773</v>
      </c>
      <c r="B77" s="2">
        <v>75</v>
      </c>
      <c r="C77" s="2">
        <v>1810</v>
      </c>
      <c r="D77" s="2">
        <v>2164</v>
      </c>
      <c r="E77" s="2">
        <v>1782</v>
      </c>
      <c r="F77" s="2">
        <v>937</v>
      </c>
      <c r="G77" s="2">
        <v>931</v>
      </c>
      <c r="H77" s="2">
        <v>1723</v>
      </c>
      <c r="I77" s="2">
        <v>7</v>
      </c>
      <c r="J77" s="2">
        <v>3</v>
      </c>
      <c r="K77" s="14">
        <f t="shared" si="1"/>
        <v>0.004166666666666652</v>
      </c>
      <c r="L77" s="14"/>
    </row>
    <row r="78" spans="1:12" ht="15.75">
      <c r="A78" s="1">
        <v>0.4076388888888889</v>
      </c>
      <c r="B78" s="2">
        <v>76</v>
      </c>
      <c r="C78" s="2">
        <v>1802</v>
      </c>
      <c r="D78" s="2">
        <v>2874</v>
      </c>
      <c r="E78" s="2">
        <v>2560</v>
      </c>
      <c r="F78" s="2">
        <v>1098</v>
      </c>
      <c r="G78" s="2">
        <v>2334</v>
      </c>
      <c r="H78" s="2">
        <v>1730</v>
      </c>
      <c r="I78" s="2">
        <v>0</v>
      </c>
      <c r="J78" s="2">
        <v>2</v>
      </c>
      <c r="K78" s="14">
        <f t="shared" si="1"/>
        <v>0.004861111111111149</v>
      </c>
      <c r="L78" s="14"/>
    </row>
    <row r="79" spans="1:12" ht="15.75">
      <c r="A79" s="1">
        <v>0.4125</v>
      </c>
      <c r="B79" s="2">
        <v>77</v>
      </c>
      <c r="C79" s="2">
        <v>2996</v>
      </c>
      <c r="D79" s="2">
        <v>1777</v>
      </c>
      <c r="E79" s="2">
        <v>2894</v>
      </c>
      <c r="F79" s="2">
        <v>2357</v>
      </c>
      <c r="G79" s="2">
        <v>1209</v>
      </c>
      <c r="H79" s="2">
        <v>1208</v>
      </c>
      <c r="I79" s="2">
        <v>2</v>
      </c>
      <c r="J79" s="2">
        <v>3</v>
      </c>
      <c r="K79" s="14">
        <f t="shared" si="1"/>
        <v>0.004861111111111094</v>
      </c>
      <c r="L79" s="14"/>
    </row>
    <row r="80" spans="1:12" ht="15.75">
      <c r="A80" s="1">
        <v>0.4173611111111111</v>
      </c>
      <c r="B80" s="2">
        <v>78</v>
      </c>
      <c r="C80" s="2">
        <v>1827</v>
      </c>
      <c r="D80" s="2">
        <v>967</v>
      </c>
      <c r="E80" s="2">
        <v>2345</v>
      </c>
      <c r="F80" s="2">
        <v>3172</v>
      </c>
      <c r="G80" s="2">
        <v>1984</v>
      </c>
      <c r="H80" s="2">
        <v>135</v>
      </c>
      <c r="I80" s="2">
        <v>4</v>
      </c>
      <c r="J80" s="2">
        <v>0</v>
      </c>
      <c r="K80" s="14">
        <f t="shared" si="1"/>
        <v>0.004861111111111149</v>
      </c>
      <c r="L80" s="14"/>
    </row>
    <row r="81" spans="1:12" ht="15.75">
      <c r="A81" s="1">
        <v>0.4215277777777778</v>
      </c>
      <c r="B81" s="2">
        <v>79</v>
      </c>
      <c r="C81" s="2">
        <v>2008</v>
      </c>
      <c r="D81" s="2">
        <v>234</v>
      </c>
      <c r="E81" s="2">
        <v>1939</v>
      </c>
      <c r="F81" s="2">
        <v>1764</v>
      </c>
      <c r="G81" s="2">
        <v>1763</v>
      </c>
      <c r="H81" s="2">
        <v>938</v>
      </c>
      <c r="I81" s="2">
        <v>0</v>
      </c>
      <c r="J81" s="2">
        <v>3</v>
      </c>
      <c r="K81" s="14">
        <f t="shared" si="1"/>
        <v>0.004166666666666652</v>
      </c>
      <c r="L81" s="14"/>
    </row>
    <row r="82" spans="1:12" ht="15.75">
      <c r="A82" s="1">
        <v>0.4277777777777778</v>
      </c>
      <c r="B82" s="2">
        <v>80</v>
      </c>
      <c r="C82" s="2">
        <v>1806</v>
      </c>
      <c r="D82" s="2">
        <v>2461</v>
      </c>
      <c r="E82" s="2">
        <v>2164</v>
      </c>
      <c r="F82" s="2">
        <v>1739</v>
      </c>
      <c r="G82" s="2">
        <v>2410</v>
      </c>
      <c r="H82" s="2">
        <v>1782</v>
      </c>
      <c r="I82" s="2">
        <v>2</v>
      </c>
      <c r="J82" s="2">
        <v>0</v>
      </c>
      <c r="K82" s="14">
        <f t="shared" si="1"/>
        <v>0.006250000000000033</v>
      </c>
      <c r="L82" s="14"/>
    </row>
    <row r="83" spans="1:12" ht="15.75">
      <c r="A83" s="1">
        <v>0.43194444444444446</v>
      </c>
      <c r="B83" s="2">
        <v>81</v>
      </c>
      <c r="C83" s="2">
        <v>1094</v>
      </c>
      <c r="D83" s="2">
        <v>1769</v>
      </c>
      <c r="E83" s="2">
        <v>2354</v>
      </c>
      <c r="F83" s="2">
        <v>1802</v>
      </c>
      <c r="G83" s="2">
        <v>932</v>
      </c>
      <c r="H83" s="2">
        <v>1997</v>
      </c>
      <c r="I83" s="2">
        <v>3</v>
      </c>
      <c r="J83" s="2">
        <v>1</v>
      </c>
      <c r="K83" s="14">
        <f t="shared" si="1"/>
        <v>0.004166666666666652</v>
      </c>
      <c r="L83" s="14"/>
    </row>
    <row r="84" spans="1:12" ht="15.75">
      <c r="A84" s="1">
        <v>0.4354166666666666</v>
      </c>
      <c r="B84" s="2">
        <v>82</v>
      </c>
      <c r="C84" s="2">
        <v>2357</v>
      </c>
      <c r="D84" s="2">
        <v>2346</v>
      </c>
      <c r="E84" s="2">
        <v>935</v>
      </c>
      <c r="F84" s="2">
        <v>2001</v>
      </c>
      <c r="G84" s="2">
        <v>1737</v>
      </c>
      <c r="H84" s="2">
        <v>1810</v>
      </c>
      <c r="I84" s="2">
        <v>2</v>
      </c>
      <c r="J84" s="2">
        <v>3</v>
      </c>
      <c r="K84" s="14">
        <f t="shared" si="1"/>
        <v>0.0034722222222221544</v>
      </c>
      <c r="L84" s="14"/>
    </row>
    <row r="85" spans="1:12" ht="15.75">
      <c r="A85" s="1">
        <v>0.44097222222222227</v>
      </c>
      <c r="B85" s="2">
        <v>83</v>
      </c>
      <c r="C85" s="2">
        <v>476</v>
      </c>
      <c r="D85" s="2">
        <v>2201</v>
      </c>
      <c r="E85" s="2">
        <v>2334</v>
      </c>
      <c r="F85" s="2">
        <v>1827</v>
      </c>
      <c r="G85" s="2">
        <v>937</v>
      </c>
      <c r="H85" s="2">
        <v>1982</v>
      </c>
      <c r="I85" s="2">
        <v>1</v>
      </c>
      <c r="J85" s="2">
        <v>5</v>
      </c>
      <c r="K85" s="14">
        <f t="shared" si="1"/>
        <v>0.005555555555555647</v>
      </c>
      <c r="L85" s="14"/>
    </row>
    <row r="86" spans="1:12" ht="15.75">
      <c r="A86" s="1">
        <v>0.4451388888888889</v>
      </c>
      <c r="B86" s="2">
        <v>84</v>
      </c>
      <c r="C86" s="2">
        <v>1098</v>
      </c>
      <c r="D86" s="2">
        <v>1847</v>
      </c>
      <c r="E86" s="2">
        <v>1986</v>
      </c>
      <c r="F86" s="2">
        <v>2008</v>
      </c>
      <c r="G86" s="2">
        <v>2996</v>
      </c>
      <c r="H86" s="2">
        <v>1723</v>
      </c>
      <c r="I86" s="2">
        <v>9</v>
      </c>
      <c r="J86" s="2">
        <v>0</v>
      </c>
      <c r="K86" s="14">
        <f t="shared" si="1"/>
        <v>0.004166666666666652</v>
      </c>
      <c r="L86" s="14"/>
    </row>
    <row r="87" spans="1:12" ht="15.75">
      <c r="A87" s="1">
        <v>0.44930555555555557</v>
      </c>
      <c r="B87" s="2">
        <v>85</v>
      </c>
      <c r="C87" s="2">
        <v>1775</v>
      </c>
      <c r="D87" s="2">
        <v>1763</v>
      </c>
      <c r="E87" s="2">
        <v>1625</v>
      </c>
      <c r="F87" s="2">
        <v>1209</v>
      </c>
      <c r="G87" s="2">
        <v>135</v>
      </c>
      <c r="H87" s="2">
        <v>2353</v>
      </c>
      <c r="I87" s="2">
        <v>8</v>
      </c>
      <c r="J87" s="2">
        <v>0</v>
      </c>
      <c r="K87" s="14">
        <f t="shared" si="1"/>
        <v>0.004166666666666652</v>
      </c>
      <c r="L87" s="14"/>
    </row>
    <row r="88" spans="1:12" ht="15.75">
      <c r="A88" s="1">
        <v>0.4548611111111111</v>
      </c>
      <c r="B88" s="2">
        <v>86</v>
      </c>
      <c r="C88" s="2">
        <v>1730</v>
      </c>
      <c r="D88" s="2">
        <v>2345</v>
      </c>
      <c r="E88" s="2">
        <v>525</v>
      </c>
      <c r="F88" s="2">
        <v>1777</v>
      </c>
      <c r="G88" s="2">
        <v>868</v>
      </c>
      <c r="H88" s="2">
        <v>2167</v>
      </c>
      <c r="I88" s="2">
        <v>8</v>
      </c>
      <c r="J88" s="2">
        <v>1</v>
      </c>
      <c r="K88" s="14">
        <f t="shared" si="1"/>
        <v>0.005555555555555536</v>
      </c>
      <c r="L88" s="14"/>
    </row>
    <row r="89" spans="1:12" ht="15.75">
      <c r="A89" s="1">
        <v>0.4583333333333333</v>
      </c>
      <c r="B89" s="2">
        <v>87</v>
      </c>
      <c r="C89" s="2">
        <v>234</v>
      </c>
      <c r="D89" s="2">
        <v>967</v>
      </c>
      <c r="E89" s="2">
        <v>931</v>
      </c>
      <c r="F89" s="2">
        <v>16</v>
      </c>
      <c r="G89" s="2">
        <v>1208</v>
      </c>
      <c r="H89" s="2">
        <v>2335</v>
      </c>
      <c r="I89" s="2">
        <v>4</v>
      </c>
      <c r="J89" s="2">
        <v>8</v>
      </c>
      <c r="K89" s="14">
        <f t="shared" si="1"/>
        <v>0.00347222222222221</v>
      </c>
      <c r="L89" s="14"/>
    </row>
    <row r="90" spans="1:12" ht="15.75">
      <c r="A90" s="1">
        <v>0.46458333333333335</v>
      </c>
      <c r="B90" s="2">
        <v>88</v>
      </c>
      <c r="C90" s="2">
        <v>1764</v>
      </c>
      <c r="D90" s="2">
        <v>1785</v>
      </c>
      <c r="E90" s="2">
        <v>1984</v>
      </c>
      <c r="F90" s="2">
        <v>1994</v>
      </c>
      <c r="G90" s="2">
        <v>2894</v>
      </c>
      <c r="H90" s="2">
        <v>2874</v>
      </c>
      <c r="I90" s="2">
        <v>2</v>
      </c>
      <c r="J90" s="2">
        <v>1</v>
      </c>
      <c r="K90" s="14">
        <f t="shared" si="1"/>
        <v>0.006250000000000033</v>
      </c>
      <c r="L90" s="14"/>
    </row>
    <row r="91" spans="1:12" ht="15.75">
      <c r="A91" s="1">
        <v>0.4680555555555555</v>
      </c>
      <c r="B91" s="2">
        <v>89</v>
      </c>
      <c r="C91" s="2">
        <v>1825</v>
      </c>
      <c r="D91" s="2">
        <v>1982</v>
      </c>
      <c r="E91" s="2">
        <v>1723</v>
      </c>
      <c r="F91" s="2">
        <v>3172</v>
      </c>
      <c r="G91" s="2">
        <v>2560</v>
      </c>
      <c r="H91" s="2">
        <v>1769</v>
      </c>
      <c r="I91" s="2">
        <v>2</v>
      </c>
      <c r="J91" s="2">
        <v>1</v>
      </c>
      <c r="K91" s="14">
        <f t="shared" si="1"/>
        <v>0.0034722222222221544</v>
      </c>
      <c r="L91" s="14"/>
    </row>
    <row r="92" spans="1:12" ht="15.75">
      <c r="A92" s="1">
        <v>0.47291666666666665</v>
      </c>
      <c r="B92" s="2">
        <v>90</v>
      </c>
      <c r="C92" s="2">
        <v>2201</v>
      </c>
      <c r="D92" s="2">
        <v>1939</v>
      </c>
      <c r="E92" s="2">
        <v>1847</v>
      </c>
      <c r="F92" s="2">
        <v>1098</v>
      </c>
      <c r="G92" s="2">
        <v>2357</v>
      </c>
      <c r="H92" s="2">
        <v>1625</v>
      </c>
      <c r="I92" s="2">
        <v>0</v>
      </c>
      <c r="J92" s="2">
        <v>7</v>
      </c>
      <c r="K92" s="14">
        <f t="shared" si="1"/>
        <v>0.004861111111111149</v>
      </c>
      <c r="L92" s="14"/>
    </row>
    <row r="93" spans="1:12" ht="15.75">
      <c r="A93" s="1">
        <v>0.4770833333333333</v>
      </c>
      <c r="B93" s="2">
        <v>91</v>
      </c>
      <c r="C93" s="2">
        <v>2996</v>
      </c>
      <c r="D93" s="2">
        <v>2346</v>
      </c>
      <c r="E93" s="2">
        <v>868</v>
      </c>
      <c r="F93" s="2">
        <v>938</v>
      </c>
      <c r="G93" s="2">
        <v>2461</v>
      </c>
      <c r="H93" s="2">
        <v>135</v>
      </c>
      <c r="I93" s="2">
        <v>4</v>
      </c>
      <c r="J93" s="2">
        <v>0</v>
      </c>
      <c r="K93" s="14">
        <f t="shared" si="1"/>
        <v>0.004166666666666652</v>
      </c>
      <c r="L93" s="14"/>
    </row>
    <row r="94" spans="1:12" ht="15.75">
      <c r="A94" s="1">
        <v>0.48194444444444445</v>
      </c>
      <c r="B94" s="2">
        <v>92</v>
      </c>
      <c r="C94" s="2">
        <v>234</v>
      </c>
      <c r="D94" s="2">
        <v>1997</v>
      </c>
      <c r="E94" s="2">
        <v>1986</v>
      </c>
      <c r="F94" s="2">
        <v>967</v>
      </c>
      <c r="G94" s="2">
        <v>1782</v>
      </c>
      <c r="H94" s="2">
        <v>1730</v>
      </c>
      <c r="I94" s="2">
        <v>9</v>
      </c>
      <c r="J94" s="2">
        <v>2</v>
      </c>
      <c r="K94" s="14">
        <f t="shared" si="1"/>
        <v>0.004861111111111149</v>
      </c>
      <c r="L94" s="14"/>
    </row>
    <row r="95" spans="1:12" ht="15.75">
      <c r="A95" s="1">
        <v>0.48680555555555555</v>
      </c>
      <c r="B95" s="2">
        <v>93</v>
      </c>
      <c r="C95" s="2">
        <v>2410</v>
      </c>
      <c r="D95" s="2">
        <v>1775</v>
      </c>
      <c r="E95" s="2">
        <v>1802</v>
      </c>
      <c r="F95" s="2">
        <v>2345</v>
      </c>
      <c r="G95" s="2">
        <v>1785</v>
      </c>
      <c r="H95" s="2">
        <v>931</v>
      </c>
      <c r="I95" s="2">
        <v>4</v>
      </c>
      <c r="J95" s="2">
        <v>6</v>
      </c>
      <c r="K95" s="14">
        <f t="shared" si="1"/>
        <v>0.004861111111111094</v>
      </c>
      <c r="L95" s="14"/>
    </row>
    <row r="96" spans="1:12" ht="15.75">
      <c r="A96" s="1">
        <v>0.4902777777777778</v>
      </c>
      <c r="B96" s="2">
        <v>94</v>
      </c>
      <c r="C96" s="2">
        <v>3172</v>
      </c>
      <c r="D96" s="2">
        <v>2353</v>
      </c>
      <c r="E96" s="2">
        <v>1208</v>
      </c>
      <c r="F96" s="2">
        <v>2334</v>
      </c>
      <c r="G96" s="2">
        <v>1994</v>
      </c>
      <c r="H96" s="2">
        <v>2001</v>
      </c>
      <c r="I96" s="2">
        <v>3</v>
      </c>
      <c r="J96" s="2">
        <v>0</v>
      </c>
      <c r="K96" s="14">
        <f t="shared" si="1"/>
        <v>0.0034722222222222654</v>
      </c>
      <c r="L96" s="14"/>
    </row>
    <row r="97" spans="1:12" ht="15.75">
      <c r="A97" s="1">
        <v>0.49444444444444446</v>
      </c>
      <c r="B97" s="2">
        <v>95</v>
      </c>
      <c r="C97" s="2">
        <v>525</v>
      </c>
      <c r="D97" s="2">
        <v>2008</v>
      </c>
      <c r="E97" s="2">
        <v>1737</v>
      </c>
      <c r="F97" s="2">
        <v>2335</v>
      </c>
      <c r="G97" s="2">
        <v>937</v>
      </c>
      <c r="H97" s="2">
        <v>1094</v>
      </c>
      <c r="I97" s="2">
        <v>5</v>
      </c>
      <c r="J97" s="2">
        <v>4</v>
      </c>
      <c r="K97" s="14">
        <f t="shared" si="1"/>
        <v>0.004166666666666652</v>
      </c>
      <c r="L97" s="14"/>
    </row>
    <row r="98" spans="1:12" ht="15.75">
      <c r="A98" s="1">
        <v>0.4993055555555555</v>
      </c>
      <c r="B98" s="2">
        <v>96</v>
      </c>
      <c r="C98" s="2">
        <v>2874</v>
      </c>
      <c r="D98" s="2">
        <v>2354</v>
      </c>
      <c r="E98" s="2">
        <v>1739</v>
      </c>
      <c r="F98" s="2">
        <v>476</v>
      </c>
      <c r="G98" s="2">
        <v>1827</v>
      </c>
      <c r="H98" s="2">
        <v>1763</v>
      </c>
      <c r="I98" s="2">
        <v>0</v>
      </c>
      <c r="J98" s="2">
        <v>3</v>
      </c>
      <c r="K98" s="14">
        <f t="shared" si="1"/>
        <v>0.004861111111111038</v>
      </c>
      <c r="L98" s="14"/>
    </row>
    <row r="99" spans="1:12" ht="15.75">
      <c r="A99" s="1">
        <v>0.5027777777777778</v>
      </c>
      <c r="B99" s="2">
        <v>97</v>
      </c>
      <c r="C99" s="2">
        <v>2167</v>
      </c>
      <c r="D99" s="2">
        <v>16</v>
      </c>
      <c r="E99" s="2">
        <v>932</v>
      </c>
      <c r="F99" s="2">
        <v>1810</v>
      </c>
      <c r="G99" s="2">
        <v>2560</v>
      </c>
      <c r="H99" s="2">
        <v>1984</v>
      </c>
      <c r="I99" s="2">
        <v>9</v>
      </c>
      <c r="J99" s="2">
        <v>5</v>
      </c>
      <c r="K99" s="14">
        <f t="shared" si="1"/>
        <v>0.0034722222222222654</v>
      </c>
      <c r="L99" s="14"/>
    </row>
    <row r="100" spans="1:12" ht="15.75">
      <c r="A100" s="1">
        <v>0.5083333333333333</v>
      </c>
      <c r="B100" s="2">
        <v>98</v>
      </c>
      <c r="C100" s="2">
        <v>1209</v>
      </c>
      <c r="D100" s="2">
        <v>1806</v>
      </c>
      <c r="E100" s="2">
        <v>1777</v>
      </c>
      <c r="F100" s="2">
        <v>1764</v>
      </c>
      <c r="G100" s="2">
        <v>2164</v>
      </c>
      <c r="H100" s="2">
        <v>1825</v>
      </c>
      <c r="I100" s="2">
        <v>5</v>
      </c>
      <c r="J100" s="2">
        <v>1</v>
      </c>
      <c r="K100" s="14">
        <f t="shared" si="1"/>
        <v>0.005555555555555536</v>
      </c>
      <c r="L100" s="14"/>
    </row>
    <row r="101" spans="1:12" ht="15.75">
      <c r="A101" s="1">
        <v>0.5145833333333333</v>
      </c>
      <c r="B101" s="2">
        <v>99</v>
      </c>
      <c r="C101" s="2">
        <v>935</v>
      </c>
      <c r="D101" s="2">
        <v>2201</v>
      </c>
      <c r="E101" s="2">
        <v>2461</v>
      </c>
      <c r="F101" s="2">
        <v>2894</v>
      </c>
      <c r="G101" s="2">
        <v>234</v>
      </c>
      <c r="H101" s="2">
        <v>2345</v>
      </c>
      <c r="I101" s="2">
        <v>0</v>
      </c>
      <c r="J101" s="2">
        <v>13</v>
      </c>
      <c r="K101" s="14">
        <f t="shared" si="1"/>
        <v>0.006249999999999978</v>
      </c>
      <c r="L101" s="14"/>
    </row>
    <row r="102" spans="1:12" ht="15.75">
      <c r="A102" s="1"/>
      <c r="B102" s="2"/>
      <c r="C102" s="2"/>
      <c r="D102" s="2"/>
      <c r="E102" s="2"/>
      <c r="F102" s="2"/>
      <c r="G102" t="s">
        <v>128</v>
      </c>
      <c r="I102">
        <f>SUM(I3:I101)</f>
        <v>267</v>
      </c>
      <c r="J102">
        <f>SUM(J3:J101)</f>
        <v>250</v>
      </c>
      <c r="K102" s="14"/>
      <c r="L102" s="14">
        <f>(SUM(K3:K101))/(B101-3)</f>
        <v>0.004947916666666666</v>
      </c>
    </row>
    <row r="103" spans="1:11" ht="15.75">
      <c r="A103" s="5"/>
      <c r="G103" t="s">
        <v>129</v>
      </c>
      <c r="J103">
        <f>(I102+J102)/(101-2)/2</f>
        <v>2.611111111111111</v>
      </c>
      <c r="K103" s="14"/>
    </row>
    <row r="104" spans="1:11" ht="15.75" customHeight="1">
      <c r="A104" s="117" t="s">
        <v>3</v>
      </c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</row>
    <row r="105" spans="1:11" ht="31.5">
      <c r="A105" s="3" t="s">
        <v>4</v>
      </c>
      <c r="B105" s="3" t="s">
        <v>5</v>
      </c>
      <c r="C105" s="3" t="s">
        <v>6</v>
      </c>
      <c r="D105" s="3" t="s">
        <v>7</v>
      </c>
      <c r="E105" s="3" t="s">
        <v>8</v>
      </c>
      <c r="F105" s="3" t="s">
        <v>9</v>
      </c>
      <c r="G105" s="3" t="s">
        <v>10</v>
      </c>
      <c r="H105" s="3" t="s">
        <v>11</v>
      </c>
      <c r="I105" s="3" t="s">
        <v>12</v>
      </c>
      <c r="J105" s="3" t="s">
        <v>13</v>
      </c>
      <c r="K105" s="3" t="s">
        <v>14</v>
      </c>
    </row>
    <row r="106" spans="1:11" ht="15.75">
      <c r="A106" s="1">
        <v>0.5715277777777777</v>
      </c>
      <c r="B106" s="4" t="s">
        <v>15</v>
      </c>
      <c r="C106" s="2">
        <v>1</v>
      </c>
      <c r="D106" s="2">
        <v>931</v>
      </c>
      <c r="E106" s="2">
        <v>2345</v>
      </c>
      <c r="F106" s="2">
        <v>525</v>
      </c>
      <c r="G106" s="2">
        <v>1208</v>
      </c>
      <c r="H106" s="2">
        <v>932</v>
      </c>
      <c r="I106" s="2">
        <v>1810</v>
      </c>
      <c r="J106" s="2">
        <v>6</v>
      </c>
      <c r="K106" s="2">
        <v>0</v>
      </c>
    </row>
    <row r="107" spans="1:11" ht="15.75">
      <c r="A107" s="1">
        <v>0.5777777777777778</v>
      </c>
      <c r="B107" s="4" t="s">
        <v>16</v>
      </c>
      <c r="C107" s="2">
        <v>2</v>
      </c>
      <c r="D107" s="2">
        <v>1986</v>
      </c>
      <c r="E107" s="2">
        <v>1785</v>
      </c>
      <c r="F107" s="2">
        <v>1730</v>
      </c>
      <c r="G107" s="2">
        <v>1997</v>
      </c>
      <c r="H107" s="2">
        <v>1094</v>
      </c>
      <c r="I107" s="2">
        <v>1806</v>
      </c>
      <c r="J107" s="2">
        <v>3</v>
      </c>
      <c r="K107" s="2">
        <v>0</v>
      </c>
    </row>
    <row r="108" spans="1:11" ht="15.75">
      <c r="A108" s="1">
        <v>0.58125</v>
      </c>
      <c r="B108" s="4" t="s">
        <v>17</v>
      </c>
      <c r="C108" s="2">
        <v>3</v>
      </c>
      <c r="D108" s="2">
        <v>2410</v>
      </c>
      <c r="E108" s="2">
        <v>16</v>
      </c>
      <c r="F108" s="2">
        <v>1625</v>
      </c>
      <c r="G108" s="2">
        <v>868</v>
      </c>
      <c r="H108" s="2">
        <v>1982</v>
      </c>
      <c r="I108" s="2">
        <v>234</v>
      </c>
      <c r="J108" s="2">
        <v>8</v>
      </c>
      <c r="K108" s="2">
        <v>0</v>
      </c>
    </row>
    <row r="109" spans="1:11" ht="15.75">
      <c r="A109" s="1">
        <v>0.5868055555555556</v>
      </c>
      <c r="B109" s="4" t="s">
        <v>18</v>
      </c>
      <c r="C109" s="2">
        <v>4</v>
      </c>
      <c r="D109" s="2">
        <v>2335</v>
      </c>
      <c r="E109" s="2">
        <v>1209</v>
      </c>
      <c r="F109" s="2">
        <v>1825</v>
      </c>
      <c r="G109" s="2">
        <v>935</v>
      </c>
      <c r="H109" s="2">
        <v>1763</v>
      </c>
      <c r="I109" s="2">
        <v>2461</v>
      </c>
      <c r="J109" s="2">
        <v>0</v>
      </c>
      <c r="K109" s="2">
        <v>7</v>
      </c>
    </row>
    <row r="110" spans="1:11" ht="15.75">
      <c r="A110" s="1">
        <v>0.5923611111111111</v>
      </c>
      <c r="B110" s="4" t="s">
        <v>19</v>
      </c>
      <c r="C110" s="2">
        <v>5</v>
      </c>
      <c r="D110" s="2">
        <v>2345</v>
      </c>
      <c r="E110" s="2">
        <v>525</v>
      </c>
      <c r="F110" s="2">
        <v>931</v>
      </c>
      <c r="G110" s="2">
        <v>1208</v>
      </c>
      <c r="H110" s="2">
        <v>1810</v>
      </c>
      <c r="I110" s="2">
        <v>932</v>
      </c>
      <c r="J110" s="2">
        <v>3</v>
      </c>
      <c r="K110" s="2">
        <v>8</v>
      </c>
    </row>
    <row r="111" spans="1:11" ht="15.75">
      <c r="A111" s="1">
        <v>0.5958333333333333</v>
      </c>
      <c r="B111" s="4" t="s">
        <v>20</v>
      </c>
      <c r="C111" s="2">
        <v>6</v>
      </c>
      <c r="D111" s="2">
        <v>1986</v>
      </c>
      <c r="E111" s="2">
        <v>1785</v>
      </c>
      <c r="F111" s="2">
        <v>1730</v>
      </c>
      <c r="G111" s="2">
        <v>1094</v>
      </c>
      <c r="H111" s="2">
        <v>1806</v>
      </c>
      <c r="I111" s="2">
        <v>1997</v>
      </c>
      <c r="J111" s="2">
        <v>2</v>
      </c>
      <c r="K111" s="2">
        <v>5</v>
      </c>
    </row>
    <row r="112" spans="1:11" ht="15.75">
      <c r="A112" s="1">
        <v>0.6006944444444444</v>
      </c>
      <c r="B112" s="4" t="s">
        <v>21</v>
      </c>
      <c r="C112" s="2">
        <v>7</v>
      </c>
      <c r="D112" s="2">
        <v>16</v>
      </c>
      <c r="E112" s="2">
        <v>2410</v>
      </c>
      <c r="F112" s="2">
        <v>1625</v>
      </c>
      <c r="G112" s="2">
        <v>1982</v>
      </c>
      <c r="H112" s="2">
        <v>234</v>
      </c>
      <c r="I112" s="2">
        <v>868</v>
      </c>
      <c r="J112" s="2">
        <v>8</v>
      </c>
      <c r="K112" s="2">
        <v>4</v>
      </c>
    </row>
    <row r="113" spans="1:11" ht="15.75">
      <c r="A113" s="1">
        <v>0.6041666666666666</v>
      </c>
      <c r="B113" s="4" t="s">
        <v>22</v>
      </c>
      <c r="C113" s="2">
        <v>8</v>
      </c>
      <c r="D113" s="2">
        <v>2335</v>
      </c>
      <c r="E113" s="2">
        <v>1209</v>
      </c>
      <c r="F113" s="2">
        <v>1825</v>
      </c>
      <c r="G113" s="2">
        <v>935</v>
      </c>
      <c r="H113" s="2">
        <v>2461</v>
      </c>
      <c r="I113" s="2">
        <v>1763</v>
      </c>
      <c r="J113" s="2">
        <v>0</v>
      </c>
      <c r="K113" s="2">
        <v>10</v>
      </c>
    </row>
    <row r="114" spans="1:11" ht="15.75">
      <c r="A114" s="1">
        <v>0.6083333333333333</v>
      </c>
      <c r="B114" s="4" t="s">
        <v>35</v>
      </c>
      <c r="C114" s="2">
        <v>9</v>
      </c>
      <c r="D114" s="2">
        <v>525</v>
      </c>
      <c r="E114" s="2">
        <v>2345</v>
      </c>
      <c r="F114" s="2">
        <v>931</v>
      </c>
      <c r="G114" s="2">
        <v>1810</v>
      </c>
      <c r="H114" s="2">
        <v>1208</v>
      </c>
      <c r="I114" s="2">
        <v>932</v>
      </c>
      <c r="J114" s="2">
        <v>8</v>
      </c>
      <c r="K114" s="2">
        <v>2</v>
      </c>
    </row>
    <row r="115" spans="1:11" ht="15.75">
      <c r="A115" s="1">
        <v>0.6138888888888888</v>
      </c>
      <c r="B115" s="4" t="s">
        <v>31</v>
      </c>
      <c r="C115" s="2">
        <v>10</v>
      </c>
      <c r="D115" s="2">
        <v>1730</v>
      </c>
      <c r="E115" s="2">
        <v>1986</v>
      </c>
      <c r="F115" s="2">
        <v>1785</v>
      </c>
      <c r="G115" s="2">
        <v>1997</v>
      </c>
      <c r="H115" s="2">
        <v>1806</v>
      </c>
      <c r="I115" s="2">
        <v>1094</v>
      </c>
      <c r="J115" s="2">
        <v>8</v>
      </c>
      <c r="K115" s="2">
        <v>6</v>
      </c>
    </row>
    <row r="116" spans="1:11" ht="15.75">
      <c r="A116" s="1">
        <v>0.6229166666666667</v>
      </c>
      <c r="B116" s="4" t="s">
        <v>24</v>
      </c>
      <c r="C116" s="2">
        <v>13</v>
      </c>
      <c r="D116" s="2">
        <v>931</v>
      </c>
      <c r="E116" s="2">
        <v>2345</v>
      </c>
      <c r="F116" s="2">
        <v>525</v>
      </c>
      <c r="G116" s="2">
        <v>1785</v>
      </c>
      <c r="H116" s="2">
        <v>1986</v>
      </c>
      <c r="I116" s="2">
        <v>1730</v>
      </c>
      <c r="J116" s="2">
        <v>11</v>
      </c>
      <c r="K116" s="2">
        <v>0</v>
      </c>
    </row>
    <row r="117" spans="1:11" ht="15.75">
      <c r="A117" s="1">
        <v>0.6263888888888889</v>
      </c>
      <c r="B117" s="4" t="s">
        <v>25</v>
      </c>
      <c r="C117" s="2">
        <v>14</v>
      </c>
      <c r="D117" s="2">
        <v>1625</v>
      </c>
      <c r="E117" s="2">
        <v>16</v>
      </c>
      <c r="F117" s="2">
        <v>2410</v>
      </c>
      <c r="G117" s="2">
        <v>935</v>
      </c>
      <c r="H117" s="2">
        <v>1763</v>
      </c>
      <c r="I117" s="2">
        <v>2461</v>
      </c>
      <c r="J117" s="2">
        <v>8</v>
      </c>
      <c r="K117" s="2">
        <v>7</v>
      </c>
    </row>
    <row r="118" spans="1:11" ht="15.75">
      <c r="A118" s="1">
        <v>0.63125</v>
      </c>
      <c r="B118" s="4" t="s">
        <v>26</v>
      </c>
      <c r="C118" s="2">
        <v>15</v>
      </c>
      <c r="D118" s="2">
        <v>525</v>
      </c>
      <c r="E118" s="2">
        <v>931</v>
      </c>
      <c r="F118" s="2">
        <v>2345</v>
      </c>
      <c r="G118" s="2">
        <v>1785</v>
      </c>
      <c r="H118" s="2">
        <v>1730</v>
      </c>
      <c r="I118" s="2">
        <v>1986</v>
      </c>
      <c r="J118" s="2">
        <v>5</v>
      </c>
      <c r="K118" s="2">
        <v>1</v>
      </c>
    </row>
    <row r="119" spans="1:11" ht="15.75">
      <c r="A119" s="1">
        <v>0.6416666666666667</v>
      </c>
      <c r="B119" s="4" t="s">
        <v>27</v>
      </c>
      <c r="C119" s="2">
        <v>16</v>
      </c>
      <c r="D119" s="2">
        <v>16</v>
      </c>
      <c r="E119" s="2">
        <v>1625</v>
      </c>
      <c r="F119" s="2">
        <v>2410</v>
      </c>
      <c r="G119" s="2">
        <v>2461</v>
      </c>
      <c r="H119" s="2">
        <v>1763</v>
      </c>
      <c r="I119" s="2">
        <v>935</v>
      </c>
      <c r="J119" s="2">
        <v>10</v>
      </c>
      <c r="K119" s="2">
        <v>4</v>
      </c>
    </row>
    <row r="120" spans="1:11" ht="15.75">
      <c r="A120" s="1">
        <v>0.6541666666666667</v>
      </c>
      <c r="B120" s="4" t="s">
        <v>29</v>
      </c>
      <c r="C120" s="2">
        <v>19</v>
      </c>
      <c r="D120" s="2">
        <v>525</v>
      </c>
      <c r="E120" s="2">
        <v>2345</v>
      </c>
      <c r="F120" s="2">
        <v>931</v>
      </c>
      <c r="G120" s="2">
        <v>2410</v>
      </c>
      <c r="H120" s="2">
        <v>16</v>
      </c>
      <c r="I120" s="2">
        <v>1625</v>
      </c>
      <c r="J120" s="2">
        <v>5</v>
      </c>
      <c r="K120" s="2">
        <v>12</v>
      </c>
    </row>
    <row r="121" spans="1:11" ht="15.75">
      <c r="A121" s="1">
        <v>0.6680555555555556</v>
      </c>
      <c r="B121" s="4" t="s">
        <v>30</v>
      </c>
      <c r="C121" s="2">
        <v>20</v>
      </c>
      <c r="D121" s="2">
        <v>2345</v>
      </c>
      <c r="E121" s="2">
        <v>525</v>
      </c>
      <c r="F121" s="2">
        <v>931</v>
      </c>
      <c r="G121" s="2">
        <v>1625</v>
      </c>
      <c r="H121" s="2">
        <v>2410</v>
      </c>
      <c r="I121" s="2">
        <v>16</v>
      </c>
      <c r="J121" s="2">
        <v>8</v>
      </c>
      <c r="K121" s="2">
        <v>0</v>
      </c>
    </row>
    <row r="122" spans="1:11" ht="15.75">
      <c r="A122" s="1">
        <v>0.6763888888888889</v>
      </c>
      <c r="B122" s="4" t="s">
        <v>33</v>
      </c>
      <c r="C122" s="2">
        <v>21</v>
      </c>
      <c r="D122" s="2">
        <v>525</v>
      </c>
      <c r="E122" s="2">
        <v>931</v>
      </c>
      <c r="F122" s="2">
        <v>2345</v>
      </c>
      <c r="G122" s="2">
        <v>16</v>
      </c>
      <c r="H122" s="2">
        <v>2410</v>
      </c>
      <c r="I122" s="2">
        <v>1625</v>
      </c>
      <c r="J122" s="2">
        <v>8</v>
      </c>
      <c r="K122" s="2">
        <v>6</v>
      </c>
    </row>
    <row r="123" spans="8:11" ht="15.75">
      <c r="H123" t="s">
        <v>128</v>
      </c>
      <c r="J123">
        <f>SUM(J106:J122)</f>
        <v>101</v>
      </c>
      <c r="K123" s="32">
        <f>SUM(K106:K122)</f>
        <v>72</v>
      </c>
    </row>
    <row r="124" spans="2:11" ht="16.5" customHeight="1">
      <c r="B124" s="4" t="s">
        <v>152</v>
      </c>
      <c r="C124">
        <f>C122-(122-105)</f>
        <v>4</v>
      </c>
      <c r="H124" t="s">
        <v>129</v>
      </c>
      <c r="K124">
        <f>(J123+K123)/(122-105)/2</f>
        <v>5.088235294117647</v>
      </c>
    </row>
  </sheetData>
  <sheetProtection/>
  <mergeCells count="2">
    <mergeCell ref="A1:J1"/>
    <mergeCell ref="A104:K10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6"/>
  <sheetViews>
    <sheetView zoomScalePageLayoutView="0" workbookViewId="0" topLeftCell="A83">
      <selection activeCell="K85" sqref="K85"/>
    </sheetView>
  </sheetViews>
  <sheetFormatPr defaultColWidth="8.875" defaultRowHeight="15.75"/>
  <sheetData>
    <row r="1" spans="1:10" ht="16.5" thickBot="1">
      <c r="A1" s="118" t="s">
        <v>36</v>
      </c>
      <c r="B1" s="119"/>
      <c r="C1" s="119"/>
      <c r="D1" s="119"/>
      <c r="E1" s="119"/>
      <c r="F1" s="119"/>
      <c r="G1" s="119"/>
      <c r="H1" s="119"/>
      <c r="I1" s="119"/>
      <c r="J1" s="120"/>
    </row>
    <row r="2" spans="1:11" ht="32.25" thickBot="1">
      <c r="A2" s="8" t="s">
        <v>4</v>
      </c>
      <c r="B2" s="8" t="s">
        <v>6</v>
      </c>
      <c r="C2" s="8" t="s">
        <v>7</v>
      </c>
      <c r="D2" s="8" t="s">
        <v>8</v>
      </c>
      <c r="E2" s="8" t="s">
        <v>9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11" t="s">
        <v>39</v>
      </c>
    </row>
    <row r="3" spans="1:12" ht="16.5" thickBot="1">
      <c r="A3" s="6">
        <v>0.3958333333333333</v>
      </c>
      <c r="B3" s="7">
        <v>1</v>
      </c>
      <c r="C3" s="7">
        <v>1289</v>
      </c>
      <c r="D3" s="7">
        <v>1547</v>
      </c>
      <c r="E3" s="7">
        <v>241</v>
      </c>
      <c r="F3" s="7">
        <v>213</v>
      </c>
      <c r="G3" s="7">
        <v>1831</v>
      </c>
      <c r="H3" s="7">
        <v>131</v>
      </c>
      <c r="I3" s="7">
        <v>0</v>
      </c>
      <c r="J3" s="7">
        <v>2</v>
      </c>
      <c r="K3" s="12"/>
      <c r="L3" t="s">
        <v>41</v>
      </c>
    </row>
    <row r="4" spans="1:12" ht="16.5" thickBot="1">
      <c r="A4" s="6">
        <v>0.4083333333333334</v>
      </c>
      <c r="B4" s="7">
        <v>2</v>
      </c>
      <c r="C4" s="7">
        <v>121</v>
      </c>
      <c r="D4" s="7">
        <v>1517</v>
      </c>
      <c r="E4" s="7">
        <v>1729</v>
      </c>
      <c r="F4" s="7">
        <v>562</v>
      </c>
      <c r="G4" s="7">
        <v>1058</v>
      </c>
      <c r="H4" s="7">
        <v>2386</v>
      </c>
      <c r="I4" s="7">
        <v>4</v>
      </c>
      <c r="J4" s="7">
        <v>2</v>
      </c>
      <c r="K4" s="14">
        <f>A4-A3</f>
        <v>0.012500000000000067</v>
      </c>
      <c r="L4" s="14"/>
    </row>
    <row r="5" spans="1:12" ht="16.5" thickBot="1">
      <c r="A5" s="6">
        <v>0.4159722222222222</v>
      </c>
      <c r="B5" s="7">
        <v>3</v>
      </c>
      <c r="C5" s="7">
        <v>3074</v>
      </c>
      <c r="D5" s="7">
        <v>1307</v>
      </c>
      <c r="E5" s="7">
        <v>1100</v>
      </c>
      <c r="F5" s="7">
        <v>1247</v>
      </c>
      <c r="G5" s="7">
        <v>126</v>
      </c>
      <c r="H5" s="7">
        <v>1761</v>
      </c>
      <c r="I5" s="7">
        <v>0</v>
      </c>
      <c r="J5" s="7">
        <v>3</v>
      </c>
      <c r="K5" s="14">
        <f aca="true" t="shared" si="0" ref="K5:K69">A5-A4</f>
        <v>0.007638888888888806</v>
      </c>
      <c r="L5" s="14"/>
    </row>
    <row r="6" spans="1:12" ht="16.5" thickBot="1">
      <c r="A6" s="6">
        <v>0.4215277777777778</v>
      </c>
      <c r="B6" s="7">
        <v>4</v>
      </c>
      <c r="C6" s="7">
        <v>133</v>
      </c>
      <c r="D6" s="7">
        <v>3126</v>
      </c>
      <c r="E6" s="7">
        <v>238</v>
      </c>
      <c r="F6" s="7">
        <v>2342</v>
      </c>
      <c r="G6" s="7">
        <v>166</v>
      </c>
      <c r="H6" s="7">
        <v>175</v>
      </c>
      <c r="I6" s="7">
        <v>4</v>
      </c>
      <c r="J6" s="7">
        <v>1</v>
      </c>
      <c r="K6" s="14">
        <f t="shared" si="0"/>
        <v>0.005555555555555591</v>
      </c>
      <c r="L6" s="14"/>
    </row>
    <row r="7" spans="1:12" ht="16.5" thickBot="1">
      <c r="A7" s="6">
        <v>0.4263888888888889</v>
      </c>
      <c r="B7" s="7">
        <v>5</v>
      </c>
      <c r="C7" s="7">
        <v>40</v>
      </c>
      <c r="D7" s="7">
        <v>1153</v>
      </c>
      <c r="E7" s="7">
        <v>151</v>
      </c>
      <c r="F7" s="7">
        <v>501</v>
      </c>
      <c r="G7" s="7">
        <v>885</v>
      </c>
      <c r="H7" s="7">
        <v>3132</v>
      </c>
      <c r="I7" s="7">
        <v>7</v>
      </c>
      <c r="J7" s="7">
        <v>0</v>
      </c>
      <c r="K7" s="14">
        <f t="shared" si="0"/>
        <v>0.004861111111111094</v>
      </c>
      <c r="L7" s="14"/>
    </row>
    <row r="8" spans="1:12" ht="16.5" thickBot="1">
      <c r="A8" s="6">
        <v>0.43263888888888885</v>
      </c>
      <c r="B8" s="7">
        <v>6</v>
      </c>
      <c r="C8" s="7">
        <v>1922</v>
      </c>
      <c r="D8" s="7">
        <v>319</v>
      </c>
      <c r="E8" s="7">
        <v>1073</v>
      </c>
      <c r="F8" s="7">
        <v>1277</v>
      </c>
      <c r="G8" s="7">
        <v>3323</v>
      </c>
      <c r="H8" s="7">
        <v>1749</v>
      </c>
      <c r="I8" s="7">
        <v>6</v>
      </c>
      <c r="J8" s="7">
        <v>0</v>
      </c>
      <c r="K8" s="14">
        <f t="shared" si="0"/>
        <v>0.006249999999999978</v>
      </c>
      <c r="L8" s="14"/>
    </row>
    <row r="9" spans="1:12" ht="16.5" thickBot="1">
      <c r="A9" s="6">
        <v>0.4375</v>
      </c>
      <c r="B9" s="7">
        <v>7</v>
      </c>
      <c r="C9" s="7">
        <v>78</v>
      </c>
      <c r="D9" s="7">
        <v>1824</v>
      </c>
      <c r="E9" s="7">
        <v>138</v>
      </c>
      <c r="F9" s="7">
        <v>1512</v>
      </c>
      <c r="G9" s="7">
        <v>1493</v>
      </c>
      <c r="H9" s="7">
        <v>58</v>
      </c>
      <c r="I9" s="7">
        <v>9</v>
      </c>
      <c r="J9" s="7">
        <v>3</v>
      </c>
      <c r="K9" s="14">
        <f t="shared" si="0"/>
        <v>0.004861111111111149</v>
      </c>
      <c r="L9" s="14"/>
    </row>
    <row r="10" spans="1:12" ht="16.5" thickBot="1">
      <c r="A10" s="6">
        <v>0.44305555555555554</v>
      </c>
      <c r="B10" s="7">
        <v>8</v>
      </c>
      <c r="C10" s="7">
        <v>134</v>
      </c>
      <c r="D10" s="7">
        <v>509</v>
      </c>
      <c r="E10" s="7">
        <v>811</v>
      </c>
      <c r="F10" s="7">
        <v>1519</v>
      </c>
      <c r="G10" s="7">
        <v>1721</v>
      </c>
      <c r="H10" s="7">
        <v>20</v>
      </c>
      <c r="I10" s="7">
        <v>4</v>
      </c>
      <c r="J10" s="7">
        <v>0</v>
      </c>
      <c r="K10" s="14">
        <f t="shared" si="0"/>
        <v>0.005555555555555536</v>
      </c>
      <c r="L10" s="14"/>
    </row>
    <row r="11" spans="1:12" ht="16.5" thickBot="1">
      <c r="A11" s="6">
        <v>0.4486111111111111</v>
      </c>
      <c r="B11" s="7">
        <v>9</v>
      </c>
      <c r="C11" s="7">
        <v>1517</v>
      </c>
      <c r="D11" s="7">
        <v>133</v>
      </c>
      <c r="E11" s="7">
        <v>2386</v>
      </c>
      <c r="F11" s="7">
        <v>238</v>
      </c>
      <c r="G11" s="7">
        <v>131</v>
      </c>
      <c r="H11" s="7">
        <v>1761</v>
      </c>
      <c r="I11" s="7">
        <v>0</v>
      </c>
      <c r="J11" s="7">
        <v>6</v>
      </c>
      <c r="K11" s="14">
        <f t="shared" si="0"/>
        <v>0.005555555555555591</v>
      </c>
      <c r="L11" s="14"/>
    </row>
    <row r="12" spans="1:12" ht="16.5" thickBot="1">
      <c r="A12" s="6">
        <v>0.4548611111111111</v>
      </c>
      <c r="B12" s="7">
        <v>10</v>
      </c>
      <c r="C12" s="7">
        <v>1307</v>
      </c>
      <c r="D12" s="7">
        <v>241</v>
      </c>
      <c r="E12" s="7">
        <v>562</v>
      </c>
      <c r="F12" s="7">
        <v>1289</v>
      </c>
      <c r="G12" s="7">
        <v>151</v>
      </c>
      <c r="H12" s="7">
        <v>1749</v>
      </c>
      <c r="I12" s="7">
        <v>6</v>
      </c>
      <c r="J12" s="7">
        <v>1</v>
      </c>
      <c r="K12" s="14">
        <f t="shared" si="0"/>
        <v>0.006249999999999978</v>
      </c>
      <c r="L12" s="14"/>
    </row>
    <row r="13" spans="1:12" ht="16.5" thickBot="1">
      <c r="A13" s="16">
        <v>0.4597222222222222</v>
      </c>
      <c r="B13" s="15">
        <v>11</v>
      </c>
      <c r="C13" s="7">
        <v>1247</v>
      </c>
      <c r="D13" s="7">
        <v>1824</v>
      </c>
      <c r="E13" s="7">
        <v>1547</v>
      </c>
      <c r="F13" s="7">
        <v>1153</v>
      </c>
      <c r="G13" s="7">
        <v>1729</v>
      </c>
      <c r="H13" s="7">
        <v>166</v>
      </c>
      <c r="K13" s="14">
        <f t="shared" si="0"/>
        <v>0.004861111111111094</v>
      </c>
      <c r="L13" s="14" t="s">
        <v>45</v>
      </c>
    </row>
    <row r="14" spans="1:11" ht="16.5" thickBot="1">
      <c r="A14" s="6">
        <v>0.46527777777777773</v>
      </c>
      <c r="B14" s="7">
        <v>12</v>
      </c>
      <c r="C14" s="7">
        <v>501</v>
      </c>
      <c r="D14" s="7">
        <v>319</v>
      </c>
      <c r="E14" s="7">
        <v>58</v>
      </c>
      <c r="F14" s="7">
        <v>175</v>
      </c>
      <c r="G14" s="7">
        <v>811</v>
      </c>
      <c r="H14" s="7">
        <v>1493</v>
      </c>
      <c r="I14" s="7">
        <v>0</v>
      </c>
      <c r="J14" s="7">
        <v>0</v>
      </c>
      <c r="K14" s="14">
        <f t="shared" si="0"/>
        <v>0.005555555555555536</v>
      </c>
    </row>
    <row r="15" spans="1:12" ht="16.5" thickBot="1">
      <c r="A15" s="6">
        <v>0.4701388888888889</v>
      </c>
      <c r="B15" s="7">
        <v>13</v>
      </c>
      <c r="C15" s="7">
        <v>885</v>
      </c>
      <c r="D15" s="7">
        <v>1073</v>
      </c>
      <c r="E15" s="7">
        <v>3074</v>
      </c>
      <c r="F15" s="7">
        <v>3126</v>
      </c>
      <c r="G15" s="7">
        <v>509</v>
      </c>
      <c r="H15" s="7">
        <v>1058</v>
      </c>
      <c r="I15" s="7">
        <v>1</v>
      </c>
      <c r="J15" s="7">
        <v>0</v>
      </c>
      <c r="K15" s="14">
        <f t="shared" si="0"/>
        <v>0.004861111111111149</v>
      </c>
      <c r="L15" s="14"/>
    </row>
    <row r="16" spans="1:12" ht="16.5" thickBot="1">
      <c r="A16" s="6">
        <v>0.4756944444444444</v>
      </c>
      <c r="B16" s="7">
        <v>14</v>
      </c>
      <c r="C16" s="7">
        <v>213</v>
      </c>
      <c r="D16" s="7">
        <v>126</v>
      </c>
      <c r="E16" s="7">
        <v>1519</v>
      </c>
      <c r="F16" s="7">
        <v>1512</v>
      </c>
      <c r="G16" s="7">
        <v>2342</v>
      </c>
      <c r="H16" s="7">
        <v>3323</v>
      </c>
      <c r="I16" s="7">
        <v>7</v>
      </c>
      <c r="J16" s="7">
        <v>0</v>
      </c>
      <c r="K16" s="14">
        <f t="shared" si="0"/>
        <v>0.005555555555555536</v>
      </c>
      <c r="L16" s="14"/>
    </row>
    <row r="17" spans="1:12" ht="16.5" thickBot="1">
      <c r="A17" s="6">
        <v>0.4798611111111111</v>
      </c>
      <c r="B17" s="7">
        <v>15</v>
      </c>
      <c r="C17" s="7">
        <v>1100</v>
      </c>
      <c r="D17" s="7">
        <v>3132</v>
      </c>
      <c r="E17" s="7">
        <v>1277</v>
      </c>
      <c r="F17" s="7">
        <v>1831</v>
      </c>
      <c r="G17" s="7">
        <v>138</v>
      </c>
      <c r="H17" s="7">
        <v>134</v>
      </c>
      <c r="I17" s="7">
        <v>0</v>
      </c>
      <c r="J17" s="7">
        <v>2</v>
      </c>
      <c r="K17" s="14">
        <f t="shared" si="0"/>
        <v>0.004166666666666707</v>
      </c>
      <c r="L17" s="14"/>
    </row>
    <row r="18" spans="1:12" ht="16.5" thickBot="1">
      <c r="A18" s="6">
        <v>0.4902777777777778</v>
      </c>
      <c r="B18" s="7">
        <v>16</v>
      </c>
      <c r="C18" s="7">
        <v>1922</v>
      </c>
      <c r="D18" s="7">
        <v>1721</v>
      </c>
      <c r="E18" s="7">
        <v>121</v>
      </c>
      <c r="F18" s="7">
        <v>20</v>
      </c>
      <c r="G18" s="7">
        <v>40</v>
      </c>
      <c r="H18" s="7">
        <v>78</v>
      </c>
      <c r="I18" s="7">
        <v>2</v>
      </c>
      <c r="J18" s="7">
        <v>3</v>
      </c>
      <c r="K18" s="14">
        <f t="shared" si="0"/>
        <v>0.010416666666666685</v>
      </c>
      <c r="L18" s="14"/>
    </row>
    <row r="19" spans="1:12" ht="16.5" thickBot="1">
      <c r="A19" s="6">
        <v>0.49444444444444446</v>
      </c>
      <c r="B19" s="7">
        <v>17</v>
      </c>
      <c r="C19" s="7">
        <v>1153</v>
      </c>
      <c r="D19" s="7">
        <v>1307</v>
      </c>
      <c r="E19" s="7">
        <v>501</v>
      </c>
      <c r="F19" s="7">
        <v>238</v>
      </c>
      <c r="G19" s="7">
        <v>1729</v>
      </c>
      <c r="H19" s="7">
        <v>562</v>
      </c>
      <c r="I19" s="7">
        <v>0</v>
      </c>
      <c r="J19" s="7">
        <v>3</v>
      </c>
      <c r="K19" s="14">
        <f t="shared" si="0"/>
        <v>0.004166666666666652</v>
      </c>
      <c r="L19" s="14"/>
    </row>
    <row r="20" spans="1:12" ht="16.5" thickBot="1">
      <c r="A20" s="6">
        <v>0.5006944444444444</v>
      </c>
      <c r="B20" s="7">
        <v>18</v>
      </c>
      <c r="C20" s="7">
        <v>885</v>
      </c>
      <c r="D20" s="7">
        <v>58</v>
      </c>
      <c r="E20" s="7">
        <v>213</v>
      </c>
      <c r="F20" s="7">
        <v>3074</v>
      </c>
      <c r="G20" s="7">
        <v>1761</v>
      </c>
      <c r="H20" s="7">
        <v>1517</v>
      </c>
      <c r="I20" s="7">
        <v>1</v>
      </c>
      <c r="J20" s="7">
        <v>0</v>
      </c>
      <c r="K20" s="14">
        <f t="shared" si="0"/>
        <v>0.006249999999999978</v>
      </c>
      <c r="L20" s="14"/>
    </row>
    <row r="21" spans="1:12" ht="16.5" thickBot="1">
      <c r="A21" s="6">
        <v>0.5055555555555555</v>
      </c>
      <c r="B21" s="7">
        <v>19</v>
      </c>
      <c r="C21" s="7">
        <v>1749</v>
      </c>
      <c r="D21" s="7">
        <v>1547</v>
      </c>
      <c r="E21" s="7">
        <v>1831</v>
      </c>
      <c r="F21" s="7">
        <v>151</v>
      </c>
      <c r="G21" s="7">
        <v>509</v>
      </c>
      <c r="H21" s="7">
        <v>1519</v>
      </c>
      <c r="I21" s="7">
        <v>0</v>
      </c>
      <c r="J21" s="7">
        <v>3</v>
      </c>
      <c r="K21" s="14">
        <f t="shared" si="0"/>
        <v>0.004861111111111094</v>
      </c>
      <c r="L21" s="14"/>
    </row>
    <row r="22" spans="1:12" ht="16.5" thickBot="1">
      <c r="A22" s="6">
        <v>0.5097222222222222</v>
      </c>
      <c r="B22" s="7">
        <v>20</v>
      </c>
      <c r="C22" s="7">
        <v>2342</v>
      </c>
      <c r="D22" s="7">
        <v>131</v>
      </c>
      <c r="E22" s="7">
        <v>1100</v>
      </c>
      <c r="F22" s="7">
        <v>40</v>
      </c>
      <c r="G22" s="7">
        <v>1512</v>
      </c>
      <c r="H22" s="7">
        <v>166</v>
      </c>
      <c r="I22" s="7">
        <v>2</v>
      </c>
      <c r="J22" s="7">
        <v>1</v>
      </c>
      <c r="K22" s="14">
        <f t="shared" si="0"/>
        <v>0.004166666666666652</v>
      </c>
      <c r="L22" s="14"/>
    </row>
    <row r="23" spans="1:12" ht="16.5" thickBot="1">
      <c r="A23" s="6">
        <v>0.5152777777777778</v>
      </c>
      <c r="B23" s="7">
        <v>21</v>
      </c>
      <c r="C23" s="7">
        <v>1922</v>
      </c>
      <c r="D23" s="7">
        <v>138</v>
      </c>
      <c r="E23" s="7">
        <v>3126</v>
      </c>
      <c r="F23" s="7">
        <v>1824</v>
      </c>
      <c r="G23" s="7">
        <v>121</v>
      </c>
      <c r="H23" s="7">
        <v>811</v>
      </c>
      <c r="I23" s="7">
        <v>4</v>
      </c>
      <c r="J23" s="7">
        <v>3</v>
      </c>
      <c r="K23" s="14">
        <f t="shared" si="0"/>
        <v>0.005555555555555647</v>
      </c>
      <c r="L23" s="14"/>
    </row>
    <row r="24" spans="1:12" ht="16.5" thickBot="1">
      <c r="A24" s="6">
        <v>0.5215277777777778</v>
      </c>
      <c r="B24" s="7">
        <v>22</v>
      </c>
      <c r="C24" s="7">
        <v>2386</v>
      </c>
      <c r="D24" s="7">
        <v>1247</v>
      </c>
      <c r="E24" s="7">
        <v>319</v>
      </c>
      <c r="F24" s="7">
        <v>133</v>
      </c>
      <c r="G24" s="7">
        <v>3132</v>
      </c>
      <c r="H24" s="7">
        <v>1073</v>
      </c>
      <c r="I24" s="7">
        <v>1</v>
      </c>
      <c r="J24" s="7">
        <v>2</v>
      </c>
      <c r="K24" s="14">
        <f t="shared" si="0"/>
        <v>0.006249999999999978</v>
      </c>
      <c r="L24" s="14"/>
    </row>
    <row r="25" spans="1:12" ht="16.5" thickBot="1">
      <c r="A25" s="6">
        <v>0.525</v>
      </c>
      <c r="B25" s="7">
        <v>11</v>
      </c>
      <c r="C25" s="7">
        <v>1247</v>
      </c>
      <c r="D25" s="7">
        <v>1824</v>
      </c>
      <c r="E25" s="7">
        <v>1547</v>
      </c>
      <c r="F25" s="7">
        <v>1153</v>
      </c>
      <c r="G25" s="7">
        <v>1729</v>
      </c>
      <c r="H25" s="7">
        <v>166</v>
      </c>
      <c r="I25" s="7">
        <v>0</v>
      </c>
      <c r="J25" s="7">
        <v>0</v>
      </c>
      <c r="K25" s="14">
        <f t="shared" si="0"/>
        <v>0.00347222222222221</v>
      </c>
      <c r="L25" s="14" t="s">
        <v>45</v>
      </c>
    </row>
    <row r="26" spans="1:12" ht="16.5" thickBot="1">
      <c r="A26" s="6">
        <v>0.545138888888889</v>
      </c>
      <c r="B26" s="7">
        <v>23</v>
      </c>
      <c r="C26" s="7">
        <v>126</v>
      </c>
      <c r="D26" s="7">
        <v>1058</v>
      </c>
      <c r="E26" s="7">
        <v>1721</v>
      </c>
      <c r="F26" s="7">
        <v>1289</v>
      </c>
      <c r="G26" s="7">
        <v>1493</v>
      </c>
      <c r="H26" s="7">
        <v>1277</v>
      </c>
      <c r="I26" s="7">
        <v>6</v>
      </c>
      <c r="J26" s="7">
        <v>1</v>
      </c>
      <c r="K26" s="14"/>
      <c r="L26" s="14" t="s">
        <v>46</v>
      </c>
    </row>
    <row r="27" spans="1:12" ht="16.5" thickBot="1">
      <c r="A27" s="6">
        <v>0.5493055555555556</v>
      </c>
      <c r="B27" s="7">
        <v>24</v>
      </c>
      <c r="C27" s="7">
        <v>3323</v>
      </c>
      <c r="D27" s="7">
        <v>78</v>
      </c>
      <c r="E27" s="7">
        <v>134</v>
      </c>
      <c r="F27" s="7">
        <v>20</v>
      </c>
      <c r="G27" s="7">
        <v>175</v>
      </c>
      <c r="H27" s="7">
        <v>241</v>
      </c>
      <c r="I27" s="7">
        <v>1</v>
      </c>
      <c r="J27" s="7">
        <v>6</v>
      </c>
      <c r="K27" s="14">
        <f t="shared" si="0"/>
        <v>0.004166666666666652</v>
      </c>
      <c r="L27" s="14"/>
    </row>
    <row r="28" spans="1:12" ht="16.5" thickBot="1">
      <c r="A28" s="6">
        <v>0.5534722222222223</v>
      </c>
      <c r="B28" s="7">
        <v>25</v>
      </c>
      <c r="C28" s="7">
        <v>1831</v>
      </c>
      <c r="D28" s="7">
        <v>166</v>
      </c>
      <c r="E28" s="7">
        <v>811</v>
      </c>
      <c r="F28" s="7">
        <v>562</v>
      </c>
      <c r="G28" s="7">
        <v>885</v>
      </c>
      <c r="H28" s="7">
        <v>121</v>
      </c>
      <c r="I28" s="7">
        <v>0</v>
      </c>
      <c r="J28" s="7">
        <v>3</v>
      </c>
      <c r="K28" s="14">
        <f t="shared" si="0"/>
        <v>0.004166666666666652</v>
      </c>
      <c r="L28" s="14"/>
    </row>
    <row r="29" spans="1:12" ht="16.5" thickBot="1">
      <c r="A29" s="6">
        <v>0.5576388888888889</v>
      </c>
      <c r="B29" s="7">
        <v>26</v>
      </c>
      <c r="C29" s="7">
        <v>40</v>
      </c>
      <c r="D29" s="7">
        <v>2342</v>
      </c>
      <c r="E29" s="7">
        <v>509</v>
      </c>
      <c r="F29" s="7">
        <v>1761</v>
      </c>
      <c r="G29" s="7">
        <v>1307</v>
      </c>
      <c r="H29" s="7">
        <v>58</v>
      </c>
      <c r="I29" s="7">
        <v>0</v>
      </c>
      <c r="J29" s="7">
        <v>3</v>
      </c>
      <c r="K29" s="14">
        <f t="shared" si="0"/>
        <v>0.004166666666666652</v>
      </c>
      <c r="L29" s="14"/>
    </row>
    <row r="30" spans="1:12" ht="16.5" thickBot="1">
      <c r="A30" s="6">
        <v>0.5631944444444444</v>
      </c>
      <c r="B30" s="7">
        <v>27</v>
      </c>
      <c r="C30" s="7">
        <v>1100</v>
      </c>
      <c r="D30" s="7">
        <v>1153</v>
      </c>
      <c r="E30" s="7">
        <v>1493</v>
      </c>
      <c r="F30" s="7">
        <v>1922</v>
      </c>
      <c r="G30" s="7">
        <v>1517</v>
      </c>
      <c r="H30" s="7">
        <v>1519</v>
      </c>
      <c r="I30" s="7">
        <v>3</v>
      </c>
      <c r="J30" s="7">
        <v>8</v>
      </c>
      <c r="K30" s="14">
        <f t="shared" si="0"/>
        <v>0.005555555555555536</v>
      </c>
      <c r="L30" s="14"/>
    </row>
    <row r="31" spans="1:12" ht="16.5" thickBot="1">
      <c r="A31" s="6">
        <v>0.56875</v>
      </c>
      <c r="B31" s="7">
        <v>28</v>
      </c>
      <c r="C31" s="7">
        <v>175</v>
      </c>
      <c r="D31" s="7">
        <v>1277</v>
      </c>
      <c r="E31" s="7">
        <v>1058</v>
      </c>
      <c r="F31" s="7">
        <v>2386</v>
      </c>
      <c r="G31" s="7">
        <v>20</v>
      </c>
      <c r="H31" s="7">
        <v>1824</v>
      </c>
      <c r="I31" s="7">
        <v>3</v>
      </c>
      <c r="J31" s="7">
        <v>0</v>
      </c>
      <c r="K31" s="14">
        <f t="shared" si="0"/>
        <v>0.005555555555555536</v>
      </c>
      <c r="L31" s="14"/>
    </row>
    <row r="32" spans="1:12" ht="16.5" thickBot="1">
      <c r="A32" s="6">
        <v>0.5736111111111112</v>
      </c>
      <c r="B32" s="7">
        <v>29</v>
      </c>
      <c r="C32" s="7">
        <v>3323</v>
      </c>
      <c r="D32" s="7">
        <v>1729</v>
      </c>
      <c r="E32" s="7">
        <v>131</v>
      </c>
      <c r="F32" s="7">
        <v>3074</v>
      </c>
      <c r="G32" s="7">
        <v>138</v>
      </c>
      <c r="H32" s="7">
        <v>151</v>
      </c>
      <c r="I32" s="7">
        <v>1</v>
      </c>
      <c r="J32" s="7">
        <v>0</v>
      </c>
      <c r="K32" s="14">
        <f t="shared" si="0"/>
        <v>0.004861111111111205</v>
      </c>
      <c r="L32" s="14"/>
    </row>
    <row r="33" spans="1:12" ht="16.5" thickBot="1">
      <c r="A33" s="6">
        <v>0.5770833333333333</v>
      </c>
      <c r="B33" s="7">
        <v>30</v>
      </c>
      <c r="C33" s="7">
        <v>1073</v>
      </c>
      <c r="D33" s="7">
        <v>1721</v>
      </c>
      <c r="E33" s="7">
        <v>1547</v>
      </c>
      <c r="F33" s="7">
        <v>133</v>
      </c>
      <c r="G33" s="7">
        <v>241</v>
      </c>
      <c r="H33" s="7">
        <v>126</v>
      </c>
      <c r="I33" s="7">
        <v>3</v>
      </c>
      <c r="J33" s="7">
        <v>0</v>
      </c>
      <c r="K33" s="14">
        <f t="shared" si="0"/>
        <v>0.003472222222222099</v>
      </c>
      <c r="L33" s="14"/>
    </row>
    <row r="34" spans="1:12" ht="16.5" thickBot="1">
      <c r="A34" s="6">
        <v>0.5819444444444445</v>
      </c>
      <c r="B34" s="7">
        <v>31</v>
      </c>
      <c r="C34" s="7">
        <v>134</v>
      </c>
      <c r="D34" s="7">
        <v>1247</v>
      </c>
      <c r="E34" s="7">
        <v>3132</v>
      </c>
      <c r="F34" s="7">
        <v>238</v>
      </c>
      <c r="G34" s="7">
        <v>213</v>
      </c>
      <c r="H34" s="7">
        <v>501</v>
      </c>
      <c r="I34" s="7">
        <v>2</v>
      </c>
      <c r="J34" s="7">
        <v>4</v>
      </c>
      <c r="K34" s="14">
        <f t="shared" si="0"/>
        <v>0.004861111111111205</v>
      </c>
      <c r="L34" s="14"/>
    </row>
    <row r="35" spans="1:12" ht="16.5" thickBot="1">
      <c r="A35" s="6">
        <v>0.5881944444444445</v>
      </c>
      <c r="B35" s="7">
        <v>32</v>
      </c>
      <c r="C35" s="7">
        <v>3126</v>
      </c>
      <c r="D35" s="7">
        <v>78</v>
      </c>
      <c r="E35" s="7">
        <v>1289</v>
      </c>
      <c r="F35" s="7">
        <v>1512</v>
      </c>
      <c r="G35" s="7">
        <v>1749</v>
      </c>
      <c r="H35" s="7">
        <v>319</v>
      </c>
      <c r="I35" s="7">
        <v>1</v>
      </c>
      <c r="J35" s="7">
        <v>2</v>
      </c>
      <c r="K35" s="14">
        <f t="shared" si="0"/>
        <v>0.006249999999999978</v>
      </c>
      <c r="L35" s="14"/>
    </row>
    <row r="36" spans="1:12" ht="16.5" thickBot="1">
      <c r="A36" s="6">
        <v>0.5923611111111111</v>
      </c>
      <c r="B36" s="7">
        <v>33</v>
      </c>
      <c r="C36" s="7">
        <v>175</v>
      </c>
      <c r="D36" s="7">
        <v>1831</v>
      </c>
      <c r="E36" s="7">
        <v>2386</v>
      </c>
      <c r="F36" s="7">
        <v>40</v>
      </c>
      <c r="G36" s="7">
        <v>1307</v>
      </c>
      <c r="H36" s="7">
        <v>1922</v>
      </c>
      <c r="I36" s="7">
        <v>1</v>
      </c>
      <c r="J36" s="7">
        <v>6</v>
      </c>
      <c r="K36" s="14">
        <f t="shared" si="0"/>
        <v>0.004166666666666652</v>
      </c>
      <c r="L36" s="14"/>
    </row>
    <row r="37" spans="1:12" ht="16.5" thickBot="1">
      <c r="A37" s="6">
        <v>0.5972222222222222</v>
      </c>
      <c r="B37" s="7">
        <v>34</v>
      </c>
      <c r="C37" s="7">
        <v>562</v>
      </c>
      <c r="D37" s="7">
        <v>1824</v>
      </c>
      <c r="E37" s="7">
        <v>1277</v>
      </c>
      <c r="F37" s="7">
        <v>131</v>
      </c>
      <c r="G37" s="7">
        <v>509</v>
      </c>
      <c r="H37" s="7">
        <v>133</v>
      </c>
      <c r="I37" s="7">
        <v>4</v>
      </c>
      <c r="J37" s="7">
        <v>3</v>
      </c>
      <c r="K37" s="14">
        <f t="shared" si="0"/>
        <v>0.004861111111111094</v>
      </c>
      <c r="L37" s="14"/>
    </row>
    <row r="38" spans="1:12" ht="16.5" thickBot="1">
      <c r="A38" s="6">
        <v>0.6055555555555555</v>
      </c>
      <c r="B38" s="7">
        <v>35</v>
      </c>
      <c r="C38" s="7">
        <v>3074</v>
      </c>
      <c r="D38" s="7">
        <v>166</v>
      </c>
      <c r="E38" s="7">
        <v>1058</v>
      </c>
      <c r="F38" s="7">
        <v>3132</v>
      </c>
      <c r="G38" s="7">
        <v>811</v>
      </c>
      <c r="H38" s="7">
        <v>3323</v>
      </c>
      <c r="I38" s="7">
        <v>1</v>
      </c>
      <c r="J38" s="7">
        <v>2</v>
      </c>
      <c r="K38" s="14">
        <f t="shared" si="0"/>
        <v>0.008333333333333304</v>
      </c>
      <c r="L38" s="14"/>
    </row>
    <row r="39" spans="1:12" ht="16.5" thickBot="1">
      <c r="A39" s="6">
        <v>0.6097222222222222</v>
      </c>
      <c r="B39" s="7">
        <v>36</v>
      </c>
      <c r="C39" s="7">
        <v>213</v>
      </c>
      <c r="D39" s="7">
        <v>151</v>
      </c>
      <c r="E39" s="7">
        <v>1729</v>
      </c>
      <c r="F39" s="7">
        <v>1100</v>
      </c>
      <c r="G39" s="7">
        <v>78</v>
      </c>
      <c r="H39" s="7">
        <v>1721</v>
      </c>
      <c r="I39" s="7">
        <v>2</v>
      </c>
      <c r="J39" s="7">
        <v>2</v>
      </c>
      <c r="K39" s="14">
        <f t="shared" si="0"/>
        <v>0.004166666666666652</v>
      </c>
      <c r="L39" s="14"/>
    </row>
    <row r="40" spans="1:12" ht="16.5" thickBot="1">
      <c r="A40" s="6">
        <v>0.6152777777777778</v>
      </c>
      <c r="B40" s="7">
        <v>37</v>
      </c>
      <c r="C40" s="7">
        <v>1749</v>
      </c>
      <c r="D40" s="7">
        <v>1247</v>
      </c>
      <c r="E40" s="7">
        <v>1493</v>
      </c>
      <c r="F40" s="7">
        <v>885</v>
      </c>
      <c r="G40" s="7">
        <v>134</v>
      </c>
      <c r="H40" s="7">
        <v>2342</v>
      </c>
      <c r="I40" s="7">
        <v>1</v>
      </c>
      <c r="J40" s="7">
        <v>0</v>
      </c>
      <c r="K40" s="14">
        <f t="shared" si="0"/>
        <v>0.005555555555555647</v>
      </c>
      <c r="L40" s="14"/>
    </row>
    <row r="41" spans="1:12" ht="16.5" thickBot="1">
      <c r="A41" s="6">
        <v>0.6201388888888889</v>
      </c>
      <c r="B41" s="7">
        <v>38</v>
      </c>
      <c r="C41" s="7">
        <v>20</v>
      </c>
      <c r="D41" s="7">
        <v>1289</v>
      </c>
      <c r="E41" s="7">
        <v>126</v>
      </c>
      <c r="F41" s="7">
        <v>1153</v>
      </c>
      <c r="G41" s="7">
        <v>138</v>
      </c>
      <c r="H41" s="7">
        <v>1517</v>
      </c>
      <c r="I41" s="7">
        <v>5</v>
      </c>
      <c r="J41" s="7">
        <v>5</v>
      </c>
      <c r="K41" s="14">
        <f t="shared" si="0"/>
        <v>0.004861111111111094</v>
      </c>
      <c r="L41" s="14"/>
    </row>
    <row r="42" spans="1:12" ht="16.5" thickBot="1">
      <c r="A42" s="6">
        <v>0.625</v>
      </c>
      <c r="B42" s="7">
        <v>39</v>
      </c>
      <c r="C42" s="7">
        <v>1512</v>
      </c>
      <c r="D42" s="7">
        <v>1073</v>
      </c>
      <c r="E42" s="7">
        <v>3126</v>
      </c>
      <c r="F42" s="7">
        <v>1547</v>
      </c>
      <c r="G42" s="7">
        <v>58</v>
      </c>
      <c r="H42" s="7">
        <v>238</v>
      </c>
      <c r="I42" s="7">
        <v>4</v>
      </c>
      <c r="J42" s="7">
        <v>3</v>
      </c>
      <c r="K42" s="14">
        <f t="shared" si="0"/>
        <v>0.004861111111111094</v>
      </c>
      <c r="L42" s="14"/>
    </row>
    <row r="43" spans="1:12" ht="16.5" thickBot="1">
      <c r="A43" s="6">
        <v>0.6291666666666667</v>
      </c>
      <c r="B43" s="7">
        <v>40</v>
      </c>
      <c r="C43" s="7">
        <v>1519</v>
      </c>
      <c r="D43" s="7">
        <v>1761</v>
      </c>
      <c r="E43" s="7">
        <v>501</v>
      </c>
      <c r="F43" s="7">
        <v>121</v>
      </c>
      <c r="G43" s="7">
        <v>241</v>
      </c>
      <c r="H43" s="7">
        <v>319</v>
      </c>
      <c r="I43" s="7">
        <v>2</v>
      </c>
      <c r="J43" s="7">
        <v>5</v>
      </c>
      <c r="K43" s="14">
        <f t="shared" si="0"/>
        <v>0.004166666666666652</v>
      </c>
      <c r="L43" s="14"/>
    </row>
    <row r="44" spans="1:12" ht="16.5" thickBot="1">
      <c r="A44" s="6">
        <v>0.6333333333333333</v>
      </c>
      <c r="B44" s="7">
        <v>41</v>
      </c>
      <c r="C44" s="7">
        <v>1831</v>
      </c>
      <c r="D44" s="7">
        <v>1307</v>
      </c>
      <c r="E44" s="7">
        <v>1493</v>
      </c>
      <c r="F44" s="7">
        <v>3074</v>
      </c>
      <c r="G44" s="7">
        <v>811</v>
      </c>
      <c r="H44" s="7">
        <v>133</v>
      </c>
      <c r="I44" s="7">
        <v>0</v>
      </c>
      <c r="J44" s="7">
        <v>1</v>
      </c>
      <c r="K44" s="14">
        <f t="shared" si="0"/>
        <v>0.004166666666666652</v>
      </c>
      <c r="L44" s="14"/>
    </row>
    <row r="45" spans="1:12" ht="16.5" thickBot="1">
      <c r="A45" s="6">
        <v>0.638888888888889</v>
      </c>
      <c r="B45" s="7">
        <v>42</v>
      </c>
      <c r="C45" s="7">
        <v>1058</v>
      </c>
      <c r="D45" s="7">
        <v>885</v>
      </c>
      <c r="E45" s="7">
        <v>131</v>
      </c>
      <c r="F45" s="7">
        <v>1721</v>
      </c>
      <c r="G45" s="7">
        <v>213</v>
      </c>
      <c r="H45" s="7">
        <v>134</v>
      </c>
      <c r="I45" s="7">
        <v>3</v>
      </c>
      <c r="J45" s="7">
        <v>0</v>
      </c>
      <c r="K45" s="14">
        <f t="shared" si="0"/>
        <v>0.005555555555555647</v>
      </c>
      <c r="L45" s="14"/>
    </row>
    <row r="46" spans="1:12" ht="16.5" thickBot="1">
      <c r="A46" s="6">
        <v>0.6444444444444445</v>
      </c>
      <c r="B46" s="7">
        <v>43</v>
      </c>
      <c r="C46" s="7">
        <v>40</v>
      </c>
      <c r="D46" s="7">
        <v>1749</v>
      </c>
      <c r="E46" s="7">
        <v>1824</v>
      </c>
      <c r="F46" s="7">
        <v>1517</v>
      </c>
      <c r="G46" s="7">
        <v>238</v>
      </c>
      <c r="H46" s="7">
        <v>3323</v>
      </c>
      <c r="I46" s="7">
        <v>1</v>
      </c>
      <c r="J46" s="7">
        <v>1</v>
      </c>
      <c r="K46" s="14">
        <f t="shared" si="0"/>
        <v>0.005555555555555536</v>
      </c>
      <c r="L46" s="14"/>
    </row>
    <row r="47" spans="1:12" ht="16.5" thickBot="1">
      <c r="A47" s="6">
        <v>0.6479166666666667</v>
      </c>
      <c r="B47" s="7">
        <v>44</v>
      </c>
      <c r="C47" s="7">
        <v>2342</v>
      </c>
      <c r="D47" s="7">
        <v>501</v>
      </c>
      <c r="E47" s="7">
        <v>1289</v>
      </c>
      <c r="F47" s="7">
        <v>509</v>
      </c>
      <c r="G47" s="7">
        <v>1100</v>
      </c>
      <c r="H47" s="7">
        <v>2386</v>
      </c>
      <c r="I47" s="7">
        <v>1</v>
      </c>
      <c r="J47" s="7">
        <v>0</v>
      </c>
      <c r="K47" s="14">
        <f t="shared" si="0"/>
        <v>0.00347222222222221</v>
      </c>
      <c r="L47" s="14"/>
    </row>
    <row r="48" spans="1:12" ht="16.5" thickBot="1">
      <c r="A48" s="6">
        <v>0.6534722222222222</v>
      </c>
      <c r="B48" s="7">
        <v>45</v>
      </c>
      <c r="C48" s="7">
        <v>20</v>
      </c>
      <c r="D48" s="7">
        <v>319</v>
      </c>
      <c r="E48" s="7">
        <v>3126</v>
      </c>
      <c r="F48" s="7">
        <v>241</v>
      </c>
      <c r="G48" s="7">
        <v>58</v>
      </c>
      <c r="H48" s="7">
        <v>1729</v>
      </c>
      <c r="I48" s="7">
        <v>4</v>
      </c>
      <c r="J48" s="7">
        <v>1</v>
      </c>
      <c r="K48" s="14">
        <f t="shared" si="0"/>
        <v>0.005555555555555536</v>
      </c>
      <c r="L48" s="14"/>
    </row>
    <row r="49" spans="1:12" ht="16.5" thickBot="1">
      <c r="A49" s="6">
        <v>0.6583333333333333</v>
      </c>
      <c r="B49" s="7">
        <v>46</v>
      </c>
      <c r="C49" s="7">
        <v>151</v>
      </c>
      <c r="D49" s="7">
        <v>121</v>
      </c>
      <c r="E49" s="7">
        <v>1512</v>
      </c>
      <c r="F49" s="7">
        <v>1153</v>
      </c>
      <c r="G49" s="7">
        <v>1277</v>
      </c>
      <c r="H49" s="7">
        <v>1073</v>
      </c>
      <c r="I49" s="7">
        <v>3</v>
      </c>
      <c r="J49" s="7">
        <v>6</v>
      </c>
      <c r="K49" s="14">
        <f t="shared" si="0"/>
        <v>0.004861111111111094</v>
      </c>
      <c r="L49" s="14"/>
    </row>
    <row r="50" spans="1:12" ht="16.5" thickBot="1">
      <c r="A50" s="6">
        <v>0.6631944444444444</v>
      </c>
      <c r="B50" s="7">
        <v>47</v>
      </c>
      <c r="C50" s="7">
        <v>1247</v>
      </c>
      <c r="D50" s="7">
        <v>166</v>
      </c>
      <c r="E50" s="7">
        <v>138</v>
      </c>
      <c r="F50" s="7">
        <v>1519</v>
      </c>
      <c r="G50" s="7">
        <v>175</v>
      </c>
      <c r="H50" s="7">
        <v>1547</v>
      </c>
      <c r="I50" s="7">
        <v>3</v>
      </c>
      <c r="J50" s="7">
        <v>7</v>
      </c>
      <c r="K50" s="14">
        <f t="shared" si="0"/>
        <v>0.004861111111111094</v>
      </c>
      <c r="L50" s="14"/>
    </row>
    <row r="51" spans="1:12" ht="16.5" thickBot="1">
      <c r="A51" s="6">
        <v>0.6673611111111111</v>
      </c>
      <c r="B51" s="7">
        <v>48</v>
      </c>
      <c r="C51" s="7">
        <v>78</v>
      </c>
      <c r="D51" s="7">
        <v>1761</v>
      </c>
      <c r="E51" s="7">
        <v>1922</v>
      </c>
      <c r="F51" s="7">
        <v>3132</v>
      </c>
      <c r="G51" s="7">
        <v>562</v>
      </c>
      <c r="H51" s="7">
        <v>126</v>
      </c>
      <c r="I51" s="7">
        <v>8</v>
      </c>
      <c r="J51" s="7">
        <v>4</v>
      </c>
      <c r="K51" s="14">
        <f t="shared" si="0"/>
        <v>0.004166666666666652</v>
      </c>
      <c r="L51" s="14"/>
    </row>
    <row r="52" spans="1:12" ht="16.5" thickBot="1">
      <c r="A52" s="6">
        <v>0.6729166666666666</v>
      </c>
      <c r="B52" s="7">
        <v>49</v>
      </c>
      <c r="C52" s="7">
        <v>1307</v>
      </c>
      <c r="D52" s="7">
        <v>133</v>
      </c>
      <c r="E52" s="7">
        <v>885</v>
      </c>
      <c r="F52" s="7">
        <v>20</v>
      </c>
      <c r="G52" s="7">
        <v>3323</v>
      </c>
      <c r="H52" s="7">
        <v>1100</v>
      </c>
      <c r="I52" s="7">
        <v>2</v>
      </c>
      <c r="J52" s="7">
        <v>3</v>
      </c>
      <c r="K52" s="14">
        <f t="shared" si="0"/>
        <v>0.005555555555555536</v>
      </c>
      <c r="L52" s="14"/>
    </row>
    <row r="53" spans="1:12" ht="16.5" thickBot="1">
      <c r="A53" s="6">
        <v>0.6770833333333334</v>
      </c>
      <c r="B53" s="7">
        <v>50</v>
      </c>
      <c r="C53" s="7">
        <v>1824</v>
      </c>
      <c r="D53" s="7">
        <v>1517</v>
      </c>
      <c r="E53" s="7">
        <v>2342</v>
      </c>
      <c r="F53" s="7">
        <v>3074</v>
      </c>
      <c r="G53" s="7">
        <v>1721</v>
      </c>
      <c r="H53" s="7">
        <v>241</v>
      </c>
      <c r="I53" s="7">
        <v>1</v>
      </c>
      <c r="J53" s="7">
        <v>1</v>
      </c>
      <c r="K53" s="14">
        <f t="shared" si="0"/>
        <v>0.004166666666666763</v>
      </c>
      <c r="L53" s="14"/>
    </row>
    <row r="54" spans="1:12" ht="16.5" thickBot="1">
      <c r="A54" s="6">
        <v>0.6819444444444445</v>
      </c>
      <c r="B54" s="7">
        <v>51</v>
      </c>
      <c r="C54" s="7">
        <v>134</v>
      </c>
      <c r="D54" s="7">
        <v>58</v>
      </c>
      <c r="E54" s="7">
        <v>40</v>
      </c>
      <c r="F54" s="7">
        <v>1547</v>
      </c>
      <c r="G54" s="7">
        <v>319</v>
      </c>
      <c r="H54" s="7">
        <v>1277</v>
      </c>
      <c r="I54" s="7">
        <v>4</v>
      </c>
      <c r="J54" s="7">
        <v>4</v>
      </c>
      <c r="K54" s="14">
        <f t="shared" si="0"/>
        <v>0.004861111111111094</v>
      </c>
      <c r="L54" s="14"/>
    </row>
    <row r="55" spans="1:12" ht="16.5" thickBot="1">
      <c r="A55" s="6">
        <v>0.6868055555555556</v>
      </c>
      <c r="B55" s="7">
        <v>52</v>
      </c>
      <c r="C55" s="7">
        <v>175</v>
      </c>
      <c r="D55" s="7">
        <v>151</v>
      </c>
      <c r="E55" s="7">
        <v>3132</v>
      </c>
      <c r="F55" s="7">
        <v>138</v>
      </c>
      <c r="G55" s="7">
        <v>121</v>
      </c>
      <c r="H55" s="7">
        <v>126</v>
      </c>
      <c r="I55" s="7">
        <v>4</v>
      </c>
      <c r="J55" s="7">
        <v>8</v>
      </c>
      <c r="K55" s="14">
        <f t="shared" si="0"/>
        <v>0.004861111111111094</v>
      </c>
      <c r="L55" s="14"/>
    </row>
    <row r="56" spans="1:12" ht="16.5" thickBot="1">
      <c r="A56" s="6">
        <v>0.6909722222222222</v>
      </c>
      <c r="B56" s="7">
        <v>53</v>
      </c>
      <c r="C56" s="7">
        <v>509</v>
      </c>
      <c r="D56" s="7">
        <v>238</v>
      </c>
      <c r="E56" s="7">
        <v>1831</v>
      </c>
      <c r="F56" s="7">
        <v>78</v>
      </c>
      <c r="G56" s="7">
        <v>1729</v>
      </c>
      <c r="H56" s="7">
        <v>1493</v>
      </c>
      <c r="I56" s="7">
        <v>6</v>
      </c>
      <c r="J56" s="7">
        <v>7</v>
      </c>
      <c r="K56" s="14">
        <f t="shared" si="0"/>
        <v>0.004166666666666652</v>
      </c>
      <c r="L56" s="14"/>
    </row>
    <row r="57" spans="1:12" ht="16.5" thickBot="1">
      <c r="A57" s="6">
        <v>0.6972222222222223</v>
      </c>
      <c r="B57" s="7">
        <v>54</v>
      </c>
      <c r="C57" s="7">
        <v>811</v>
      </c>
      <c r="D57" s="7">
        <v>501</v>
      </c>
      <c r="E57" s="7">
        <v>1922</v>
      </c>
      <c r="F57" s="7">
        <v>1073</v>
      </c>
      <c r="G57" s="7">
        <v>1289</v>
      </c>
      <c r="H57" s="7">
        <v>166</v>
      </c>
      <c r="I57" s="7">
        <v>7</v>
      </c>
      <c r="J57" s="7">
        <v>0</v>
      </c>
      <c r="K57" s="14">
        <f t="shared" si="0"/>
        <v>0.006250000000000089</v>
      </c>
      <c r="L57" s="14"/>
    </row>
    <row r="58" spans="1:12" ht="16.5" thickBot="1">
      <c r="A58" s="6">
        <v>0.7027777777777778</v>
      </c>
      <c r="B58" s="7">
        <v>55</v>
      </c>
      <c r="C58" s="7">
        <v>1247</v>
      </c>
      <c r="D58" s="7">
        <v>131</v>
      </c>
      <c r="E58" s="7">
        <v>1512</v>
      </c>
      <c r="F58" s="7">
        <v>1761</v>
      </c>
      <c r="G58" s="7">
        <v>1058</v>
      </c>
      <c r="H58" s="7">
        <v>1749</v>
      </c>
      <c r="I58" s="7">
        <v>2</v>
      </c>
      <c r="J58" s="7">
        <v>2</v>
      </c>
      <c r="K58" s="14">
        <f t="shared" si="0"/>
        <v>0.005555555555555536</v>
      </c>
      <c r="L58" s="14"/>
    </row>
    <row r="59" spans="1:12" ht="16.5" thickBot="1">
      <c r="A59" s="6">
        <v>0.3986111111111111</v>
      </c>
      <c r="B59" s="7">
        <v>56</v>
      </c>
      <c r="C59" s="7">
        <v>1519</v>
      </c>
      <c r="D59" s="7">
        <v>562</v>
      </c>
      <c r="E59" s="7">
        <v>1153</v>
      </c>
      <c r="F59" s="7">
        <v>213</v>
      </c>
      <c r="G59" s="7">
        <v>2386</v>
      </c>
      <c r="H59" s="7">
        <v>3126</v>
      </c>
      <c r="I59" s="7">
        <v>5</v>
      </c>
      <c r="J59" s="7">
        <v>1</v>
      </c>
      <c r="K59" s="14"/>
      <c r="L59" s="14" t="s">
        <v>40</v>
      </c>
    </row>
    <row r="60" spans="1:12" ht="16.5" thickBot="1">
      <c r="A60" s="6">
        <v>0.4041666666666666</v>
      </c>
      <c r="B60" s="7">
        <v>57</v>
      </c>
      <c r="C60" s="7">
        <v>121</v>
      </c>
      <c r="D60" s="7">
        <v>1547</v>
      </c>
      <c r="E60" s="7">
        <v>1100</v>
      </c>
      <c r="F60" s="7">
        <v>3132</v>
      </c>
      <c r="G60" s="7">
        <v>3074</v>
      </c>
      <c r="H60" s="7">
        <v>1824</v>
      </c>
      <c r="I60" s="7">
        <v>0</v>
      </c>
      <c r="J60" s="7">
        <v>1</v>
      </c>
      <c r="K60" s="14">
        <f t="shared" si="0"/>
        <v>0.005555555555555536</v>
      </c>
      <c r="L60" s="14"/>
    </row>
    <row r="61" spans="1:12" ht="16.5" thickBot="1">
      <c r="A61" s="6">
        <v>0.4083333333333334</v>
      </c>
      <c r="B61" s="7">
        <v>58</v>
      </c>
      <c r="C61" s="7">
        <v>126</v>
      </c>
      <c r="D61" s="7">
        <v>238</v>
      </c>
      <c r="E61" s="7">
        <v>2342</v>
      </c>
      <c r="F61" s="7">
        <v>319</v>
      </c>
      <c r="G61" s="7">
        <v>885</v>
      </c>
      <c r="H61" s="7">
        <v>1831</v>
      </c>
      <c r="I61" s="7">
        <v>7</v>
      </c>
      <c r="J61" s="7">
        <v>0</v>
      </c>
      <c r="K61" s="14">
        <f t="shared" si="0"/>
        <v>0.004166666666666763</v>
      </c>
      <c r="L61" s="14"/>
    </row>
    <row r="62" spans="1:12" ht="16.5" thickBot="1">
      <c r="A62" s="6">
        <v>0.4131944444444444</v>
      </c>
      <c r="B62" s="7">
        <v>59</v>
      </c>
      <c r="C62" s="7">
        <v>1517</v>
      </c>
      <c r="D62" s="7">
        <v>1512</v>
      </c>
      <c r="E62" s="7">
        <v>509</v>
      </c>
      <c r="F62" s="7">
        <v>1922</v>
      </c>
      <c r="G62" s="7">
        <v>175</v>
      </c>
      <c r="H62" s="7">
        <v>1729</v>
      </c>
      <c r="I62" s="7">
        <v>1</v>
      </c>
      <c r="J62" s="7">
        <v>5</v>
      </c>
      <c r="K62" s="14">
        <f t="shared" si="0"/>
        <v>0.004861111111111038</v>
      </c>
      <c r="L62" s="14"/>
    </row>
    <row r="63" spans="1:12" ht="16.5" thickBot="1">
      <c r="A63" s="6">
        <v>0.41875</v>
      </c>
      <c r="B63" s="7">
        <v>60</v>
      </c>
      <c r="C63" s="7">
        <v>1749</v>
      </c>
      <c r="D63" s="7">
        <v>20</v>
      </c>
      <c r="E63" s="7">
        <v>213</v>
      </c>
      <c r="F63" s="7">
        <v>2386</v>
      </c>
      <c r="G63" s="7">
        <v>166</v>
      </c>
      <c r="H63" s="7">
        <v>151</v>
      </c>
      <c r="I63" s="7">
        <v>1</v>
      </c>
      <c r="J63" s="7">
        <v>3</v>
      </c>
      <c r="K63" s="14">
        <f t="shared" si="0"/>
        <v>0.005555555555555591</v>
      </c>
      <c r="L63" s="14"/>
    </row>
    <row r="64" spans="1:12" ht="16.5" thickBot="1">
      <c r="A64" s="6">
        <v>0.4236111111111111</v>
      </c>
      <c r="B64" s="7">
        <v>61</v>
      </c>
      <c r="C64" s="7">
        <v>1721</v>
      </c>
      <c r="D64" s="7">
        <v>1289</v>
      </c>
      <c r="E64" s="7">
        <v>562</v>
      </c>
      <c r="F64" s="7">
        <v>3323</v>
      </c>
      <c r="G64" s="7">
        <v>1247</v>
      </c>
      <c r="H64" s="7">
        <v>58</v>
      </c>
      <c r="I64" s="7">
        <v>2</v>
      </c>
      <c r="J64" s="7">
        <v>7</v>
      </c>
      <c r="K64" s="14">
        <f t="shared" si="0"/>
        <v>0.004861111111111094</v>
      </c>
      <c r="L64" s="14"/>
    </row>
    <row r="65" spans="1:12" ht="16.5" thickBot="1">
      <c r="A65" s="6">
        <v>0.4284722222222222</v>
      </c>
      <c r="B65" s="7">
        <v>62</v>
      </c>
      <c r="C65" s="7">
        <v>1519</v>
      </c>
      <c r="D65" s="7">
        <v>1493</v>
      </c>
      <c r="E65" s="7">
        <v>131</v>
      </c>
      <c r="F65" s="7">
        <v>1307</v>
      </c>
      <c r="G65" s="7">
        <v>1073</v>
      </c>
      <c r="H65" s="7">
        <v>78</v>
      </c>
      <c r="I65" s="7">
        <v>4</v>
      </c>
      <c r="J65" s="7">
        <v>7</v>
      </c>
      <c r="K65" s="14">
        <f t="shared" si="0"/>
        <v>0.004861111111111094</v>
      </c>
      <c r="L65" s="14"/>
    </row>
    <row r="66" spans="1:12" ht="16.5" thickBot="1">
      <c r="A66" s="6">
        <v>0.43263888888888885</v>
      </c>
      <c r="B66" s="7">
        <v>63</v>
      </c>
      <c r="C66" s="7">
        <v>1277</v>
      </c>
      <c r="D66" s="7">
        <v>1761</v>
      </c>
      <c r="E66" s="7">
        <v>134</v>
      </c>
      <c r="F66" s="7">
        <v>811</v>
      </c>
      <c r="G66" s="7">
        <v>1153</v>
      </c>
      <c r="H66" s="7">
        <v>3126</v>
      </c>
      <c r="I66" s="7">
        <v>3</v>
      </c>
      <c r="J66" s="7">
        <v>1</v>
      </c>
      <c r="K66" s="14">
        <f t="shared" si="0"/>
        <v>0.004166666666666652</v>
      </c>
      <c r="L66" s="14"/>
    </row>
    <row r="67" spans="1:12" ht="16.5" thickBot="1">
      <c r="A67" s="6">
        <v>0.4368055555555555</v>
      </c>
      <c r="B67" s="7">
        <v>64</v>
      </c>
      <c r="C67" s="7">
        <v>40</v>
      </c>
      <c r="D67" s="7">
        <v>501</v>
      </c>
      <c r="E67" s="7">
        <v>241</v>
      </c>
      <c r="F67" s="7">
        <v>133</v>
      </c>
      <c r="G67" s="7">
        <v>1058</v>
      </c>
      <c r="H67" s="7">
        <v>138</v>
      </c>
      <c r="I67" s="7">
        <v>4</v>
      </c>
      <c r="J67" s="7">
        <v>6</v>
      </c>
      <c r="K67" s="14">
        <f t="shared" si="0"/>
        <v>0.004166666666666652</v>
      </c>
      <c r="L67" s="14"/>
    </row>
    <row r="68" spans="1:12" ht="16.5" thickBot="1">
      <c r="A68" s="6">
        <v>0.44166666666666665</v>
      </c>
      <c r="B68" s="7">
        <v>65</v>
      </c>
      <c r="C68" s="7">
        <v>2386</v>
      </c>
      <c r="D68" s="7">
        <v>126</v>
      </c>
      <c r="E68" s="7">
        <v>1749</v>
      </c>
      <c r="F68" s="7">
        <v>58</v>
      </c>
      <c r="G68" s="7">
        <v>1100</v>
      </c>
      <c r="H68" s="7">
        <v>1824</v>
      </c>
      <c r="I68" s="7">
        <v>5</v>
      </c>
      <c r="J68" s="7">
        <v>2</v>
      </c>
      <c r="K68" s="14">
        <f t="shared" si="0"/>
        <v>0.004861111111111149</v>
      </c>
      <c r="L68" s="14"/>
    </row>
    <row r="69" spans="1:12" ht="16.5" thickBot="1">
      <c r="A69" s="6">
        <v>0.4465277777777778</v>
      </c>
      <c r="B69" s="7">
        <v>66</v>
      </c>
      <c r="C69" s="7">
        <v>509</v>
      </c>
      <c r="D69" s="7">
        <v>1493</v>
      </c>
      <c r="E69" s="7">
        <v>3323</v>
      </c>
      <c r="F69" s="7">
        <v>131</v>
      </c>
      <c r="G69" s="7">
        <v>121</v>
      </c>
      <c r="H69" s="7">
        <v>3132</v>
      </c>
      <c r="I69" s="7">
        <v>7</v>
      </c>
      <c r="J69" s="7">
        <v>0</v>
      </c>
      <c r="K69" s="14">
        <f t="shared" si="0"/>
        <v>0.004861111111111149</v>
      </c>
      <c r="L69" s="14"/>
    </row>
    <row r="70" spans="1:12" ht="16.5" thickBot="1">
      <c r="A70" s="6">
        <v>0.45069444444444445</v>
      </c>
      <c r="B70" s="7">
        <v>67</v>
      </c>
      <c r="C70" s="7">
        <v>1721</v>
      </c>
      <c r="D70" s="7">
        <v>166</v>
      </c>
      <c r="E70" s="7">
        <v>1517</v>
      </c>
      <c r="F70" s="7">
        <v>134</v>
      </c>
      <c r="G70" s="7">
        <v>1307</v>
      </c>
      <c r="H70" s="7">
        <v>319</v>
      </c>
      <c r="I70" s="7">
        <v>1</v>
      </c>
      <c r="J70" s="7">
        <v>3</v>
      </c>
      <c r="K70" s="14">
        <f aca="true" t="shared" si="1" ref="K70:K83">A70-A69</f>
        <v>0.004166666666666652</v>
      </c>
      <c r="L70" s="14"/>
    </row>
    <row r="71" spans="1:12" ht="16.5" thickBot="1">
      <c r="A71" s="6">
        <v>0.45555555555555555</v>
      </c>
      <c r="B71" s="7">
        <v>68</v>
      </c>
      <c r="C71" s="7">
        <v>20</v>
      </c>
      <c r="D71" s="7">
        <v>1831</v>
      </c>
      <c r="E71" s="7">
        <v>1512</v>
      </c>
      <c r="F71" s="7">
        <v>501</v>
      </c>
      <c r="G71" s="7">
        <v>3126</v>
      </c>
      <c r="H71" s="7">
        <v>1247</v>
      </c>
      <c r="I71" s="7">
        <v>6</v>
      </c>
      <c r="J71" s="7">
        <v>1</v>
      </c>
      <c r="K71" s="14">
        <f t="shared" si="1"/>
        <v>0.004861111111111094</v>
      </c>
      <c r="L71" s="14"/>
    </row>
    <row r="72" spans="1:12" ht="16.5" thickBot="1">
      <c r="A72" s="6">
        <v>0.4597222222222222</v>
      </c>
      <c r="B72" s="7">
        <v>69</v>
      </c>
      <c r="C72" s="7">
        <v>138</v>
      </c>
      <c r="D72" s="7">
        <v>175</v>
      </c>
      <c r="E72" s="7">
        <v>40</v>
      </c>
      <c r="F72" s="7">
        <v>1073</v>
      </c>
      <c r="G72" s="7">
        <v>562</v>
      </c>
      <c r="H72" s="7">
        <v>213</v>
      </c>
      <c r="I72" s="7">
        <v>4</v>
      </c>
      <c r="J72" s="7">
        <v>5</v>
      </c>
      <c r="K72" s="14">
        <f t="shared" si="1"/>
        <v>0.004166666666666652</v>
      </c>
      <c r="L72" s="14"/>
    </row>
    <row r="73" spans="1:12" ht="16.5" thickBot="1">
      <c r="A73" s="6">
        <v>0.46388888888888885</v>
      </c>
      <c r="B73" s="7">
        <v>70</v>
      </c>
      <c r="C73" s="7">
        <v>78</v>
      </c>
      <c r="D73" s="7">
        <v>811</v>
      </c>
      <c r="E73" s="7">
        <v>1058</v>
      </c>
      <c r="F73" s="7">
        <v>1547</v>
      </c>
      <c r="G73" s="7">
        <v>2342</v>
      </c>
      <c r="H73" s="7">
        <v>1153</v>
      </c>
      <c r="I73" s="7">
        <v>4</v>
      </c>
      <c r="J73" s="7">
        <v>2</v>
      </c>
      <c r="K73" s="14">
        <f t="shared" si="1"/>
        <v>0.004166666666666652</v>
      </c>
      <c r="L73" s="14"/>
    </row>
    <row r="74" spans="1:12" ht="16.5" thickBot="1">
      <c r="A74" s="6">
        <v>0.46875</v>
      </c>
      <c r="B74" s="7">
        <v>71</v>
      </c>
      <c r="C74" s="7">
        <v>151</v>
      </c>
      <c r="D74" s="7">
        <v>238</v>
      </c>
      <c r="E74" s="7">
        <v>241</v>
      </c>
      <c r="F74" s="7">
        <v>1922</v>
      </c>
      <c r="G74" s="7">
        <v>1277</v>
      </c>
      <c r="H74" s="7">
        <v>3074</v>
      </c>
      <c r="I74" s="7">
        <v>7</v>
      </c>
      <c r="J74" s="7">
        <v>2</v>
      </c>
      <c r="K74" s="14">
        <f t="shared" si="1"/>
        <v>0.004861111111111149</v>
      </c>
      <c r="L74" s="14"/>
    </row>
    <row r="75" spans="1:12" ht="16.5" thickBot="1">
      <c r="A75" s="6">
        <v>0.47222222222222227</v>
      </c>
      <c r="B75" s="7">
        <v>72</v>
      </c>
      <c r="C75" s="7">
        <v>1761</v>
      </c>
      <c r="D75" s="7">
        <v>133</v>
      </c>
      <c r="E75" s="7">
        <v>1729</v>
      </c>
      <c r="F75" s="7">
        <v>1289</v>
      </c>
      <c r="G75" s="7">
        <v>885</v>
      </c>
      <c r="H75" s="7">
        <v>1519</v>
      </c>
      <c r="I75" s="7">
        <v>4</v>
      </c>
      <c r="J75" s="7">
        <v>8</v>
      </c>
      <c r="K75" s="14">
        <f t="shared" si="1"/>
        <v>0.0034722222222222654</v>
      </c>
      <c r="L75" s="14"/>
    </row>
    <row r="76" spans="1:12" ht="16.5" thickBot="1">
      <c r="A76" s="6">
        <v>0.4777777777777778</v>
      </c>
      <c r="B76" s="7">
        <v>73</v>
      </c>
      <c r="C76" s="7">
        <v>213</v>
      </c>
      <c r="D76" s="7">
        <v>138</v>
      </c>
      <c r="E76" s="7">
        <v>319</v>
      </c>
      <c r="F76" s="7">
        <v>1307</v>
      </c>
      <c r="G76" s="7">
        <v>509</v>
      </c>
      <c r="H76" s="7">
        <v>1824</v>
      </c>
      <c r="I76" s="7">
        <v>0</v>
      </c>
      <c r="J76" s="7">
        <v>2</v>
      </c>
      <c r="K76" s="14">
        <f t="shared" si="1"/>
        <v>0.005555555555555536</v>
      </c>
      <c r="L76" s="14"/>
    </row>
    <row r="77" spans="1:12" ht="16.5" thickBot="1">
      <c r="A77" s="6">
        <v>0.48125</v>
      </c>
      <c r="B77" s="7">
        <v>74</v>
      </c>
      <c r="C77" s="7">
        <v>562</v>
      </c>
      <c r="D77" s="7">
        <v>3126</v>
      </c>
      <c r="E77" s="7">
        <v>166</v>
      </c>
      <c r="F77" s="7">
        <v>126</v>
      </c>
      <c r="G77" s="7">
        <v>1493</v>
      </c>
      <c r="H77" s="7">
        <v>40</v>
      </c>
      <c r="I77" s="7">
        <v>5</v>
      </c>
      <c r="J77" s="7">
        <v>11</v>
      </c>
      <c r="K77" s="14">
        <f t="shared" si="1"/>
        <v>0.00347222222222221</v>
      </c>
      <c r="L77" s="14"/>
    </row>
    <row r="78" spans="1:12" ht="16.5" thickBot="1">
      <c r="A78" s="6">
        <v>0.48541666666666666</v>
      </c>
      <c r="B78" s="7">
        <v>75</v>
      </c>
      <c r="C78" s="7">
        <v>131</v>
      </c>
      <c r="D78" s="7">
        <v>241</v>
      </c>
      <c r="E78" s="7">
        <v>811</v>
      </c>
      <c r="F78" s="7">
        <v>238</v>
      </c>
      <c r="G78" s="7">
        <v>1247</v>
      </c>
      <c r="H78" s="7">
        <v>1100</v>
      </c>
      <c r="I78" s="7">
        <v>7</v>
      </c>
      <c r="J78" s="7">
        <v>4</v>
      </c>
      <c r="K78" s="14">
        <f t="shared" si="1"/>
        <v>0.004166666666666652</v>
      </c>
      <c r="L78" s="14"/>
    </row>
    <row r="79" spans="1:12" ht="16.5" thickBot="1">
      <c r="A79" s="6">
        <v>0.4895833333333333</v>
      </c>
      <c r="B79" s="7">
        <v>76</v>
      </c>
      <c r="C79" s="7">
        <v>133</v>
      </c>
      <c r="D79" s="7">
        <v>58</v>
      </c>
      <c r="E79" s="7">
        <v>1519</v>
      </c>
      <c r="F79" s="7">
        <v>151</v>
      </c>
      <c r="G79" s="7">
        <v>1058</v>
      </c>
      <c r="H79" s="7">
        <v>1922</v>
      </c>
      <c r="I79" s="7">
        <v>6</v>
      </c>
      <c r="J79" s="7">
        <v>8</v>
      </c>
      <c r="K79" s="14">
        <f t="shared" si="1"/>
        <v>0.004166666666666652</v>
      </c>
      <c r="L79" s="14"/>
    </row>
    <row r="80" spans="1:12" ht="16.5" thickBot="1">
      <c r="A80" s="6">
        <v>0.49444444444444446</v>
      </c>
      <c r="B80" s="7">
        <v>77</v>
      </c>
      <c r="C80" s="7">
        <v>1729</v>
      </c>
      <c r="D80" s="7">
        <v>3132</v>
      </c>
      <c r="E80" s="7">
        <v>20</v>
      </c>
      <c r="F80" s="7">
        <v>2342</v>
      </c>
      <c r="G80" s="7">
        <v>1749</v>
      </c>
      <c r="H80" s="7">
        <v>1073</v>
      </c>
      <c r="I80" s="7">
        <v>5</v>
      </c>
      <c r="J80" s="7">
        <v>7</v>
      </c>
      <c r="K80" s="14">
        <f t="shared" si="1"/>
        <v>0.004861111111111149</v>
      </c>
      <c r="L80" s="14"/>
    </row>
    <row r="81" spans="1:12" ht="16.5" thickBot="1">
      <c r="A81" s="6">
        <v>0.5111111111111112</v>
      </c>
      <c r="B81" s="7">
        <v>78</v>
      </c>
      <c r="C81" s="7">
        <v>134</v>
      </c>
      <c r="D81" s="7">
        <v>121</v>
      </c>
      <c r="E81" s="7">
        <v>3074</v>
      </c>
      <c r="F81" s="7">
        <v>1289</v>
      </c>
      <c r="G81" s="7">
        <v>1512</v>
      </c>
      <c r="H81" s="7">
        <v>2386</v>
      </c>
      <c r="I81" s="7">
        <v>5</v>
      </c>
      <c r="J81" s="7">
        <v>1</v>
      </c>
      <c r="K81" s="14">
        <f t="shared" si="1"/>
        <v>0.01666666666666672</v>
      </c>
      <c r="L81" s="14"/>
    </row>
    <row r="82" spans="1:12" ht="16.5" thickBot="1">
      <c r="A82" s="6">
        <v>0.5159722222222222</v>
      </c>
      <c r="B82" s="7">
        <v>79</v>
      </c>
      <c r="C82" s="7">
        <v>175</v>
      </c>
      <c r="D82" s="7">
        <v>3323</v>
      </c>
      <c r="E82" s="7">
        <v>1721</v>
      </c>
      <c r="F82" s="7">
        <v>1153</v>
      </c>
      <c r="G82" s="7">
        <v>1761</v>
      </c>
      <c r="H82" s="7">
        <v>1831</v>
      </c>
      <c r="I82" s="7">
        <v>1</v>
      </c>
      <c r="J82" s="7">
        <v>1</v>
      </c>
      <c r="K82" s="14">
        <f t="shared" si="1"/>
        <v>0.004861111111110983</v>
      </c>
      <c r="L82" s="14"/>
    </row>
    <row r="83" spans="1:12" ht="16.5" thickBot="1">
      <c r="A83" s="6">
        <v>0.5201388888888888</v>
      </c>
      <c r="B83" s="7">
        <v>80</v>
      </c>
      <c r="C83" s="7">
        <v>885</v>
      </c>
      <c r="D83" s="7">
        <v>1517</v>
      </c>
      <c r="E83" s="7">
        <v>1277</v>
      </c>
      <c r="F83" s="7">
        <v>501</v>
      </c>
      <c r="G83" s="7">
        <v>1547</v>
      </c>
      <c r="H83" s="7">
        <v>78</v>
      </c>
      <c r="I83" s="7">
        <v>1</v>
      </c>
      <c r="J83" s="7">
        <v>7</v>
      </c>
      <c r="K83" s="14">
        <f t="shared" si="1"/>
        <v>0.004166666666666652</v>
      </c>
      <c r="L83" s="14"/>
    </row>
    <row r="84" spans="1:12" ht="15.75">
      <c r="A84" s="35"/>
      <c r="B84" s="36"/>
      <c r="C84" s="36"/>
      <c r="D84" s="36"/>
      <c r="E84" s="36"/>
      <c r="F84" s="36"/>
      <c r="G84" t="s">
        <v>128</v>
      </c>
      <c r="I84">
        <f>SUM(I14:I83)</f>
        <v>202</v>
      </c>
      <c r="J84">
        <f>SUM(J14:J83)</f>
        <v>210</v>
      </c>
      <c r="K84" s="14"/>
      <c r="L84" s="14">
        <f>(SUM(K3:K83))/(B83-3)</f>
        <v>0.005303030303030303</v>
      </c>
    </row>
    <row r="85" spans="1:11" ht="16.5" thickBot="1">
      <c r="A85" s="5"/>
      <c r="G85" t="s">
        <v>129</v>
      </c>
      <c r="J85">
        <f>(I84+J84)/(83-2)/2</f>
        <v>2.54320987654321</v>
      </c>
      <c r="K85" s="14"/>
    </row>
    <row r="86" spans="1:11" ht="16.5" thickBot="1">
      <c r="A86" s="118" t="s">
        <v>3</v>
      </c>
      <c r="B86" s="119"/>
      <c r="C86" s="119"/>
      <c r="D86" s="119"/>
      <c r="E86" s="119"/>
      <c r="F86" s="119"/>
      <c r="G86" s="119"/>
      <c r="H86" s="119"/>
      <c r="I86" s="119"/>
      <c r="J86" s="119"/>
      <c r="K86" s="120"/>
    </row>
    <row r="87" spans="1:11" ht="32.25" thickBot="1">
      <c r="A87" s="8" t="s">
        <v>4</v>
      </c>
      <c r="B87" s="8" t="s">
        <v>5</v>
      </c>
      <c r="C87" s="8" t="s">
        <v>6</v>
      </c>
      <c r="D87" s="8" t="s">
        <v>7</v>
      </c>
      <c r="E87" s="8" t="s">
        <v>8</v>
      </c>
      <c r="F87" s="8" t="s">
        <v>9</v>
      </c>
      <c r="G87" s="8" t="s">
        <v>10</v>
      </c>
      <c r="H87" s="8" t="s">
        <v>11</v>
      </c>
      <c r="I87" s="8" t="s">
        <v>12</v>
      </c>
      <c r="J87" s="8" t="s">
        <v>13</v>
      </c>
      <c r="K87" s="8" t="s">
        <v>14</v>
      </c>
    </row>
    <row r="88" spans="1:11" ht="16.5" thickBot="1">
      <c r="A88" s="6">
        <v>0.56875</v>
      </c>
      <c r="B88" s="9" t="s">
        <v>15</v>
      </c>
      <c r="C88" s="7">
        <v>1</v>
      </c>
      <c r="D88" s="7">
        <v>134</v>
      </c>
      <c r="E88" s="7">
        <v>1922</v>
      </c>
      <c r="F88" s="7">
        <v>78</v>
      </c>
      <c r="G88" s="7">
        <v>1493</v>
      </c>
      <c r="H88" s="7">
        <v>501</v>
      </c>
      <c r="I88" s="7">
        <v>58</v>
      </c>
      <c r="J88" s="7">
        <v>12</v>
      </c>
      <c r="K88" s="7">
        <v>4</v>
      </c>
    </row>
    <row r="89" spans="1:11" ht="16.5" thickBot="1">
      <c r="A89" s="6">
        <v>0.5729166666666666</v>
      </c>
      <c r="B89" s="9" t="s">
        <v>16</v>
      </c>
      <c r="C89" s="7">
        <v>2</v>
      </c>
      <c r="D89" s="7">
        <v>131</v>
      </c>
      <c r="E89" s="7">
        <v>20</v>
      </c>
      <c r="F89" s="7">
        <v>1517</v>
      </c>
      <c r="G89" s="7">
        <v>1729</v>
      </c>
      <c r="H89" s="7">
        <v>138</v>
      </c>
      <c r="I89" s="7">
        <v>238</v>
      </c>
      <c r="J89" s="7">
        <v>1</v>
      </c>
      <c r="K89" s="7">
        <v>5</v>
      </c>
    </row>
    <row r="90" spans="1:11" ht="16.5" thickBot="1">
      <c r="A90" s="6">
        <v>0.5777777777777778</v>
      </c>
      <c r="B90" s="9" t="s">
        <v>17</v>
      </c>
      <c r="C90" s="7">
        <v>3</v>
      </c>
      <c r="D90" s="7">
        <v>1519</v>
      </c>
      <c r="E90" s="7">
        <v>1058</v>
      </c>
      <c r="F90" s="7">
        <v>1073</v>
      </c>
      <c r="G90" s="7">
        <v>241</v>
      </c>
      <c r="H90" s="7">
        <v>319</v>
      </c>
      <c r="I90" s="7">
        <v>562</v>
      </c>
      <c r="J90" s="7">
        <v>5</v>
      </c>
      <c r="K90" s="7">
        <v>3</v>
      </c>
    </row>
    <row r="91" spans="1:11" ht="16.5" thickBot="1">
      <c r="A91" s="6">
        <v>0.5833333333333334</v>
      </c>
      <c r="B91" s="9" t="s">
        <v>18</v>
      </c>
      <c r="C91" s="7">
        <v>4</v>
      </c>
      <c r="D91" s="7">
        <v>126</v>
      </c>
      <c r="E91" s="7">
        <v>40</v>
      </c>
      <c r="F91" s="7">
        <v>2386</v>
      </c>
      <c r="G91" s="7">
        <v>1277</v>
      </c>
      <c r="H91" s="7">
        <v>151</v>
      </c>
      <c r="I91" s="7">
        <v>175</v>
      </c>
      <c r="J91" s="7">
        <v>5</v>
      </c>
      <c r="K91" s="7">
        <v>3</v>
      </c>
    </row>
    <row r="92" spans="1:11" ht="16.5" thickBot="1">
      <c r="A92" s="6">
        <v>0.5888888888888889</v>
      </c>
      <c r="B92" s="9" t="s">
        <v>19</v>
      </c>
      <c r="C92" s="7">
        <v>5</v>
      </c>
      <c r="D92" s="7">
        <v>134</v>
      </c>
      <c r="E92" s="7">
        <v>78</v>
      </c>
      <c r="F92" s="7">
        <v>1922</v>
      </c>
      <c r="G92" s="7">
        <v>58</v>
      </c>
      <c r="H92" s="7">
        <v>1493</v>
      </c>
      <c r="I92" s="7">
        <v>501</v>
      </c>
      <c r="J92" s="7">
        <v>6</v>
      </c>
      <c r="K92" s="7">
        <v>0</v>
      </c>
    </row>
    <row r="93" spans="1:11" ht="16.5" thickBot="1">
      <c r="A93" s="6">
        <v>0.59375</v>
      </c>
      <c r="B93" s="9" t="s">
        <v>20</v>
      </c>
      <c r="C93" s="7">
        <v>6</v>
      </c>
      <c r="D93" s="7">
        <v>1517</v>
      </c>
      <c r="E93" s="7">
        <v>20</v>
      </c>
      <c r="F93" s="7">
        <v>131</v>
      </c>
      <c r="G93" s="7">
        <v>1729</v>
      </c>
      <c r="H93" s="7">
        <v>238</v>
      </c>
      <c r="I93" s="7">
        <v>138</v>
      </c>
      <c r="J93" s="7">
        <v>6</v>
      </c>
      <c r="K93" s="7">
        <v>8</v>
      </c>
    </row>
    <row r="94" spans="1:11" ht="16.5" thickBot="1">
      <c r="A94" s="6">
        <v>0.5993055555555555</v>
      </c>
      <c r="B94" s="9" t="s">
        <v>21</v>
      </c>
      <c r="C94" s="7">
        <v>7</v>
      </c>
      <c r="D94" s="7">
        <v>1058</v>
      </c>
      <c r="E94" s="7">
        <v>1519</v>
      </c>
      <c r="F94" s="7">
        <v>1073</v>
      </c>
      <c r="G94" s="7">
        <v>319</v>
      </c>
      <c r="H94" s="7">
        <v>562</v>
      </c>
      <c r="I94" s="7">
        <v>241</v>
      </c>
      <c r="J94" s="7">
        <v>7</v>
      </c>
      <c r="K94" s="7">
        <v>4</v>
      </c>
    </row>
    <row r="95" spans="1:11" ht="16.5" thickBot="1">
      <c r="A95" s="6">
        <v>0.6131944444444445</v>
      </c>
      <c r="B95" s="9" t="s">
        <v>23</v>
      </c>
      <c r="C95" s="7">
        <v>12</v>
      </c>
      <c r="D95" s="7">
        <v>126</v>
      </c>
      <c r="E95" s="7">
        <v>40</v>
      </c>
      <c r="F95" s="7">
        <v>2386</v>
      </c>
      <c r="G95" s="7">
        <v>1277</v>
      </c>
      <c r="H95" s="7">
        <v>151</v>
      </c>
      <c r="I95" s="7">
        <v>175</v>
      </c>
      <c r="J95" s="7">
        <v>2</v>
      </c>
      <c r="K95" s="7">
        <v>0</v>
      </c>
    </row>
    <row r="96" spans="1:11" ht="16.5" thickBot="1">
      <c r="A96" s="6">
        <v>0.6229166666666667</v>
      </c>
      <c r="B96" s="9" t="s">
        <v>24</v>
      </c>
      <c r="C96" s="7">
        <v>13</v>
      </c>
      <c r="D96" s="7">
        <v>78</v>
      </c>
      <c r="E96" s="7">
        <v>1922</v>
      </c>
      <c r="F96" s="7">
        <v>134</v>
      </c>
      <c r="G96" s="7">
        <v>1729</v>
      </c>
      <c r="H96" s="7">
        <v>238</v>
      </c>
      <c r="I96" s="7">
        <v>138</v>
      </c>
      <c r="J96" s="7">
        <v>8</v>
      </c>
      <c r="K96" s="7">
        <v>4</v>
      </c>
    </row>
    <row r="97" spans="1:11" ht="16.5" thickBot="1">
      <c r="A97" s="6">
        <v>0.6284722222222222</v>
      </c>
      <c r="B97" s="9" t="s">
        <v>25</v>
      </c>
      <c r="C97" s="7">
        <v>14</v>
      </c>
      <c r="D97" s="7">
        <v>1058</v>
      </c>
      <c r="E97" s="7">
        <v>1073</v>
      </c>
      <c r="F97" s="7">
        <v>1519</v>
      </c>
      <c r="G97" s="7">
        <v>40</v>
      </c>
      <c r="H97" s="7">
        <v>2386</v>
      </c>
      <c r="I97" s="7">
        <v>126</v>
      </c>
      <c r="J97" s="7">
        <v>9</v>
      </c>
      <c r="K97" s="7">
        <v>3</v>
      </c>
    </row>
    <row r="98" spans="1:11" ht="16.5" thickBot="1">
      <c r="A98" s="6">
        <v>0.6381944444444444</v>
      </c>
      <c r="B98" s="9" t="s">
        <v>26</v>
      </c>
      <c r="C98" s="7">
        <v>15</v>
      </c>
      <c r="D98" s="7">
        <v>1922</v>
      </c>
      <c r="E98" s="7">
        <v>78</v>
      </c>
      <c r="F98" s="7">
        <v>134</v>
      </c>
      <c r="G98" s="7">
        <v>138</v>
      </c>
      <c r="H98" s="7">
        <v>238</v>
      </c>
      <c r="I98" s="7">
        <v>1729</v>
      </c>
      <c r="J98" s="7">
        <v>8</v>
      </c>
      <c r="K98" s="7">
        <v>8</v>
      </c>
    </row>
    <row r="99" spans="1:11" ht="16.5" thickBot="1">
      <c r="A99" s="6">
        <v>0.64375</v>
      </c>
      <c r="B99" s="9" t="s">
        <v>27</v>
      </c>
      <c r="C99" s="7">
        <v>16</v>
      </c>
      <c r="D99" s="7">
        <v>1058</v>
      </c>
      <c r="E99" s="7">
        <v>1519</v>
      </c>
      <c r="F99" s="7">
        <v>1073</v>
      </c>
      <c r="G99" s="7">
        <v>40</v>
      </c>
      <c r="H99" s="7">
        <v>2386</v>
      </c>
      <c r="I99" s="7">
        <v>126</v>
      </c>
      <c r="J99" s="7">
        <v>7</v>
      </c>
      <c r="K99" s="7">
        <v>6</v>
      </c>
    </row>
    <row r="100" spans="1:11" ht="16.5" thickBot="1">
      <c r="A100" s="6">
        <v>0.6486111111111111</v>
      </c>
      <c r="B100" s="9" t="s">
        <v>32</v>
      </c>
      <c r="C100" s="7">
        <v>17</v>
      </c>
      <c r="D100" s="7">
        <v>78</v>
      </c>
      <c r="E100" s="7">
        <v>134</v>
      </c>
      <c r="F100" s="7">
        <v>1922</v>
      </c>
      <c r="G100" s="7">
        <v>238</v>
      </c>
      <c r="H100" s="7">
        <v>1729</v>
      </c>
      <c r="I100" s="7">
        <v>3126</v>
      </c>
      <c r="J100" s="7">
        <v>9</v>
      </c>
      <c r="K100" s="7">
        <v>6</v>
      </c>
    </row>
    <row r="101" spans="1:11" ht="16.5" thickBot="1">
      <c r="A101" s="6">
        <v>0.6597222222222222</v>
      </c>
      <c r="B101" s="9" t="s">
        <v>29</v>
      </c>
      <c r="C101" s="7">
        <v>19</v>
      </c>
      <c r="D101" s="7">
        <v>1922</v>
      </c>
      <c r="E101" s="7">
        <v>78</v>
      </c>
      <c r="F101" s="7">
        <v>134</v>
      </c>
      <c r="G101" s="7">
        <v>1519</v>
      </c>
      <c r="H101" s="7">
        <v>1058</v>
      </c>
      <c r="I101" s="7">
        <v>1073</v>
      </c>
      <c r="J101" s="7">
        <v>1</v>
      </c>
      <c r="K101" s="7">
        <v>11</v>
      </c>
    </row>
    <row r="102" spans="1:11" ht="16.5" thickBot="1">
      <c r="A102" s="6">
        <v>0.6666666666666666</v>
      </c>
      <c r="B102" s="9" t="s">
        <v>30</v>
      </c>
      <c r="C102" s="7">
        <v>20</v>
      </c>
      <c r="D102" s="7">
        <v>134</v>
      </c>
      <c r="E102" s="7">
        <v>78</v>
      </c>
      <c r="F102" s="7">
        <v>1922</v>
      </c>
      <c r="G102" s="7">
        <v>1519</v>
      </c>
      <c r="H102" s="7">
        <v>1058</v>
      </c>
      <c r="I102" s="7">
        <v>1073</v>
      </c>
      <c r="J102" s="7">
        <v>8</v>
      </c>
      <c r="K102" s="7">
        <v>8</v>
      </c>
    </row>
    <row r="103" spans="1:11" ht="16.5" thickBot="1">
      <c r="A103" s="6">
        <v>0.6777777777777777</v>
      </c>
      <c r="B103" s="9" t="s">
        <v>33</v>
      </c>
      <c r="C103" s="7">
        <v>21</v>
      </c>
      <c r="D103" s="7">
        <v>1922</v>
      </c>
      <c r="E103" s="7">
        <v>78</v>
      </c>
      <c r="F103" s="7">
        <v>134</v>
      </c>
      <c r="G103" s="7">
        <v>1519</v>
      </c>
      <c r="H103" s="7">
        <v>1058</v>
      </c>
      <c r="I103" s="7">
        <v>1073</v>
      </c>
      <c r="J103" s="7">
        <v>9</v>
      </c>
      <c r="K103" s="7">
        <v>7</v>
      </c>
    </row>
    <row r="104" spans="1:11" ht="16.5" thickBot="1">
      <c r="A104" s="6">
        <v>0.6875</v>
      </c>
      <c r="B104" s="9" t="s">
        <v>34</v>
      </c>
      <c r="C104" s="7">
        <v>22</v>
      </c>
      <c r="D104" s="7">
        <v>134</v>
      </c>
      <c r="E104" s="7">
        <v>78</v>
      </c>
      <c r="F104" s="7">
        <v>1922</v>
      </c>
      <c r="G104" s="7">
        <v>1519</v>
      </c>
      <c r="H104" s="7">
        <v>1058</v>
      </c>
      <c r="I104" s="7">
        <v>1073</v>
      </c>
      <c r="J104" s="7">
        <v>6</v>
      </c>
      <c r="K104" s="7">
        <v>11</v>
      </c>
    </row>
    <row r="105" spans="8:11" ht="15.75">
      <c r="H105" t="s">
        <v>128</v>
      </c>
      <c r="J105">
        <f>SUM(J88:J104)</f>
        <v>109</v>
      </c>
      <c r="K105" s="32">
        <f>SUM(K88:K104)</f>
        <v>91</v>
      </c>
    </row>
    <row r="106" spans="8:11" ht="15.75">
      <c r="H106" t="s">
        <v>129</v>
      </c>
      <c r="K106">
        <f>(J105+K105)/(104-87)/2</f>
        <v>5.882352941176471</v>
      </c>
    </row>
  </sheetData>
  <sheetProtection/>
  <mergeCells count="2">
    <mergeCell ref="A1:J1"/>
    <mergeCell ref="A86:K8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77">
      <selection activeCell="K78" sqref="K78"/>
    </sheetView>
  </sheetViews>
  <sheetFormatPr defaultColWidth="8.875" defaultRowHeight="15.75"/>
  <sheetData>
    <row r="1" spans="1:10" ht="15.75" customHeight="1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1" ht="31.5">
      <c r="A2" s="3" t="s">
        <v>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11" t="s">
        <v>39</v>
      </c>
    </row>
    <row r="3" spans="1:12" ht="15.75">
      <c r="A3" s="1">
        <v>0.41111111111111115</v>
      </c>
      <c r="B3" s="2">
        <v>1</v>
      </c>
      <c r="C3" s="2">
        <v>3162</v>
      </c>
      <c r="D3" s="2">
        <v>843</v>
      </c>
      <c r="E3" s="2">
        <v>1585</v>
      </c>
      <c r="F3" s="2">
        <v>639</v>
      </c>
      <c r="G3" s="2">
        <v>3181</v>
      </c>
      <c r="H3" s="2">
        <v>2053</v>
      </c>
      <c r="I3" s="2">
        <v>1</v>
      </c>
      <c r="J3" s="2">
        <v>0</v>
      </c>
      <c r="K3" s="12"/>
      <c r="L3" t="s">
        <v>41</v>
      </c>
    </row>
    <row r="4" spans="1:12" ht="15.75">
      <c r="A4" s="1">
        <v>0.41805555555555557</v>
      </c>
      <c r="B4" s="2">
        <v>2</v>
      </c>
      <c r="C4" s="2">
        <v>1591</v>
      </c>
      <c r="D4" s="2">
        <v>578</v>
      </c>
      <c r="E4" s="2">
        <v>1511</v>
      </c>
      <c r="F4" s="2">
        <v>2228</v>
      </c>
      <c r="G4" s="2">
        <v>63</v>
      </c>
      <c r="H4" s="2">
        <v>1559</v>
      </c>
      <c r="I4" s="2">
        <v>2</v>
      </c>
      <c r="J4" s="2">
        <v>1</v>
      </c>
      <c r="K4" s="14">
        <f>A4-A3</f>
        <v>0.00694444444444442</v>
      </c>
      <c r="L4" s="14"/>
    </row>
    <row r="5" spans="1:12" ht="15.75">
      <c r="A5" s="1">
        <v>0.42430555555555555</v>
      </c>
      <c r="B5" s="2">
        <v>3</v>
      </c>
      <c r="C5" s="2">
        <v>1507</v>
      </c>
      <c r="D5" s="2">
        <v>1241</v>
      </c>
      <c r="E5" s="2">
        <v>1450</v>
      </c>
      <c r="F5" s="2">
        <v>1765</v>
      </c>
      <c r="G5" s="2">
        <v>340</v>
      </c>
      <c r="H5" s="2">
        <v>1713</v>
      </c>
      <c r="I5" s="2">
        <v>0</v>
      </c>
      <c r="J5" s="2">
        <v>0</v>
      </c>
      <c r="K5" s="14">
        <f aca="true" t="shared" si="0" ref="K5:K68">A5-A4</f>
        <v>0.006249999999999978</v>
      </c>
      <c r="L5" s="14"/>
    </row>
    <row r="6" spans="1:12" ht="15.75">
      <c r="A6" s="1">
        <v>0.4305555555555556</v>
      </c>
      <c r="B6" s="2">
        <v>4</v>
      </c>
      <c r="C6" s="2">
        <v>191</v>
      </c>
      <c r="D6" s="2">
        <v>1551</v>
      </c>
      <c r="E6" s="2">
        <v>145</v>
      </c>
      <c r="F6" s="2">
        <v>522</v>
      </c>
      <c r="G6" s="2">
        <v>291</v>
      </c>
      <c r="H6" s="2">
        <v>1640</v>
      </c>
      <c r="I6" s="2">
        <v>9</v>
      </c>
      <c r="J6" s="2">
        <v>0</v>
      </c>
      <c r="K6" s="14">
        <f t="shared" si="0"/>
        <v>0.006250000000000033</v>
      </c>
      <c r="L6" s="14"/>
    </row>
    <row r="7" spans="1:12" ht="15.75">
      <c r="A7" s="1">
        <v>0.4368055555555555</v>
      </c>
      <c r="B7" s="2">
        <v>5</v>
      </c>
      <c r="C7" s="2">
        <v>211</v>
      </c>
      <c r="D7" s="2">
        <v>217</v>
      </c>
      <c r="E7" s="2">
        <v>378</v>
      </c>
      <c r="F7" s="2">
        <v>229</v>
      </c>
      <c r="G7" s="2">
        <v>188</v>
      </c>
      <c r="H7" s="2">
        <v>3044</v>
      </c>
      <c r="I7" s="2">
        <v>1</v>
      </c>
      <c r="J7" s="2">
        <v>0</v>
      </c>
      <c r="K7" s="14">
        <f t="shared" si="0"/>
        <v>0.006249999999999922</v>
      </c>
      <c r="L7" s="14"/>
    </row>
    <row r="8" spans="1:12" ht="15.75">
      <c r="A8" s="1">
        <v>0.44236111111111115</v>
      </c>
      <c r="B8" s="2">
        <v>6</v>
      </c>
      <c r="C8" s="2">
        <v>3015</v>
      </c>
      <c r="D8" s="2">
        <v>2852</v>
      </c>
      <c r="E8" s="2">
        <v>1405</v>
      </c>
      <c r="F8" s="2">
        <v>1126</v>
      </c>
      <c r="G8" s="2">
        <v>73</v>
      </c>
      <c r="H8" s="2">
        <v>3157</v>
      </c>
      <c r="I8" s="2">
        <v>1</v>
      </c>
      <c r="J8" s="2">
        <v>1</v>
      </c>
      <c r="K8" s="14">
        <f t="shared" si="0"/>
        <v>0.005555555555555647</v>
      </c>
      <c r="L8" s="14"/>
    </row>
    <row r="9" spans="1:12" ht="15.75">
      <c r="A9" s="1">
        <v>0.4472222222222222</v>
      </c>
      <c r="B9" s="2">
        <v>7</v>
      </c>
      <c r="C9" s="2">
        <v>2340</v>
      </c>
      <c r="D9" s="2">
        <v>1518</v>
      </c>
      <c r="E9" s="2">
        <v>174</v>
      </c>
      <c r="F9" s="2">
        <v>250</v>
      </c>
      <c r="G9" s="2">
        <v>316</v>
      </c>
      <c r="H9" s="2">
        <v>3173</v>
      </c>
      <c r="I9" s="2">
        <v>1</v>
      </c>
      <c r="J9" s="2">
        <v>3</v>
      </c>
      <c r="K9" s="14">
        <f t="shared" si="0"/>
        <v>0.004861111111111038</v>
      </c>
      <c r="L9" s="14"/>
    </row>
    <row r="10" spans="1:12" ht="15.75">
      <c r="A10" s="1">
        <v>0.4534722222222222</v>
      </c>
      <c r="B10" s="2">
        <v>8</v>
      </c>
      <c r="C10" s="2">
        <v>3003</v>
      </c>
      <c r="D10" s="2">
        <v>145</v>
      </c>
      <c r="E10" s="2">
        <v>188</v>
      </c>
      <c r="F10" s="2">
        <v>610</v>
      </c>
      <c r="G10" s="2">
        <v>3162</v>
      </c>
      <c r="H10" s="2">
        <v>1511</v>
      </c>
      <c r="I10" s="2">
        <v>9</v>
      </c>
      <c r="J10" s="2">
        <v>2</v>
      </c>
      <c r="K10" s="14">
        <f t="shared" si="0"/>
        <v>0.006250000000000033</v>
      </c>
      <c r="L10" s="14"/>
    </row>
    <row r="11" spans="1:12" ht="15.75">
      <c r="A11" s="1">
        <v>0.4583333333333333</v>
      </c>
      <c r="B11" s="2">
        <v>9</v>
      </c>
      <c r="C11" s="2">
        <v>73</v>
      </c>
      <c r="D11" s="2">
        <v>63</v>
      </c>
      <c r="E11" s="2">
        <v>191</v>
      </c>
      <c r="F11" s="2">
        <v>1585</v>
      </c>
      <c r="G11" s="2">
        <v>1450</v>
      </c>
      <c r="H11" s="2">
        <v>3015</v>
      </c>
      <c r="I11" s="2">
        <v>0</v>
      </c>
      <c r="J11" s="2">
        <v>0</v>
      </c>
      <c r="K11" s="14">
        <f t="shared" si="0"/>
        <v>0.004861111111111094</v>
      </c>
      <c r="L11" s="14"/>
    </row>
    <row r="12" spans="1:12" ht="15.75">
      <c r="A12" s="1">
        <v>0.46388888888888885</v>
      </c>
      <c r="B12" s="2">
        <v>10</v>
      </c>
      <c r="C12" s="2">
        <v>217</v>
      </c>
      <c r="D12" s="2">
        <v>1518</v>
      </c>
      <c r="E12" s="2">
        <v>3173</v>
      </c>
      <c r="F12" s="2">
        <v>639</v>
      </c>
      <c r="G12" s="2">
        <v>1405</v>
      </c>
      <c r="H12" s="2">
        <v>2228</v>
      </c>
      <c r="I12" s="2">
        <v>9</v>
      </c>
      <c r="J12" s="2">
        <v>0</v>
      </c>
      <c r="K12" s="14">
        <f t="shared" si="0"/>
        <v>0.005555555555555536</v>
      </c>
      <c r="L12" s="14"/>
    </row>
    <row r="13" spans="1:12" ht="15.75">
      <c r="A13" s="1">
        <v>0.4680555555555555</v>
      </c>
      <c r="B13" s="2">
        <v>11</v>
      </c>
      <c r="C13" s="2">
        <v>522</v>
      </c>
      <c r="D13" s="2">
        <v>3181</v>
      </c>
      <c r="E13" s="2">
        <v>1126</v>
      </c>
      <c r="F13" s="2">
        <v>1507</v>
      </c>
      <c r="G13" s="2">
        <v>174</v>
      </c>
      <c r="H13" s="2">
        <v>211</v>
      </c>
      <c r="I13" s="2">
        <v>0</v>
      </c>
      <c r="J13" s="2">
        <v>1</v>
      </c>
      <c r="K13" s="14">
        <f t="shared" si="0"/>
        <v>0.004166666666666652</v>
      </c>
      <c r="L13" s="14"/>
    </row>
    <row r="14" spans="1:12" ht="15.75">
      <c r="A14" s="1">
        <v>0.47291666666666665</v>
      </c>
      <c r="B14" s="2">
        <v>12</v>
      </c>
      <c r="C14" s="2">
        <v>2852</v>
      </c>
      <c r="D14" s="2">
        <v>340</v>
      </c>
      <c r="E14" s="2">
        <v>378</v>
      </c>
      <c r="F14" s="2">
        <v>578</v>
      </c>
      <c r="G14" s="2">
        <v>2340</v>
      </c>
      <c r="H14" s="2">
        <v>1551</v>
      </c>
      <c r="I14" s="2">
        <v>1</v>
      </c>
      <c r="J14" s="2">
        <v>3</v>
      </c>
      <c r="K14" s="14">
        <f t="shared" si="0"/>
        <v>0.004861111111111149</v>
      </c>
      <c r="L14" s="14"/>
    </row>
    <row r="15" spans="1:12" ht="15.75">
      <c r="A15" s="1">
        <v>0.4777777777777778</v>
      </c>
      <c r="B15" s="2">
        <v>13</v>
      </c>
      <c r="C15" s="2">
        <v>2053</v>
      </c>
      <c r="D15" s="2">
        <v>1559</v>
      </c>
      <c r="E15" s="2">
        <v>1241</v>
      </c>
      <c r="F15" s="2">
        <v>610</v>
      </c>
      <c r="G15" s="2">
        <v>229</v>
      </c>
      <c r="H15" s="2">
        <v>3003</v>
      </c>
      <c r="I15" s="2">
        <v>3</v>
      </c>
      <c r="J15" s="2">
        <v>1</v>
      </c>
      <c r="K15" s="14">
        <f t="shared" si="0"/>
        <v>0.004861111111111149</v>
      </c>
      <c r="L15" s="14"/>
    </row>
    <row r="16" spans="1:12" ht="15.75">
      <c r="A16" s="1">
        <v>0.48194444444444445</v>
      </c>
      <c r="B16" s="2">
        <v>14</v>
      </c>
      <c r="C16" s="2">
        <v>316</v>
      </c>
      <c r="D16" s="2">
        <v>1640</v>
      </c>
      <c r="E16" s="2">
        <v>1765</v>
      </c>
      <c r="F16" s="2">
        <v>1713</v>
      </c>
      <c r="G16" s="2">
        <v>1591</v>
      </c>
      <c r="H16" s="2">
        <v>3044</v>
      </c>
      <c r="I16" s="2">
        <v>0</v>
      </c>
      <c r="J16" s="2">
        <v>0</v>
      </c>
      <c r="K16" s="14">
        <f t="shared" si="0"/>
        <v>0.004166666666666652</v>
      </c>
      <c r="L16" s="14"/>
    </row>
    <row r="17" spans="1:12" ht="15.75">
      <c r="A17" s="1">
        <v>0.48680555555555555</v>
      </c>
      <c r="B17" s="2">
        <v>15</v>
      </c>
      <c r="C17" s="2">
        <v>250</v>
      </c>
      <c r="D17" s="2">
        <v>3157</v>
      </c>
      <c r="E17" s="2">
        <v>2340</v>
      </c>
      <c r="F17" s="2">
        <v>291</v>
      </c>
      <c r="G17" s="2">
        <v>843</v>
      </c>
      <c r="H17" s="2">
        <v>211</v>
      </c>
      <c r="I17" s="2">
        <v>0</v>
      </c>
      <c r="J17" s="2">
        <v>0</v>
      </c>
      <c r="K17" s="14">
        <f t="shared" si="0"/>
        <v>0.004861111111111094</v>
      </c>
      <c r="L17" s="14"/>
    </row>
    <row r="18" spans="1:12" ht="15.75">
      <c r="A18" s="1">
        <v>0.4923611111111111</v>
      </c>
      <c r="B18" s="2">
        <v>16</v>
      </c>
      <c r="C18" s="2">
        <v>1507</v>
      </c>
      <c r="D18" s="2">
        <v>3003</v>
      </c>
      <c r="E18" s="2">
        <v>73</v>
      </c>
      <c r="F18" s="2">
        <v>3173</v>
      </c>
      <c r="G18" s="2">
        <v>578</v>
      </c>
      <c r="H18" s="2">
        <v>639</v>
      </c>
      <c r="I18" s="2">
        <v>1</v>
      </c>
      <c r="J18" s="2">
        <v>2</v>
      </c>
      <c r="K18" s="14">
        <f t="shared" si="0"/>
        <v>0.005555555555555536</v>
      </c>
      <c r="L18" s="14"/>
    </row>
    <row r="19" spans="1:12" ht="15.75">
      <c r="A19" s="1">
        <v>0.49652777777777773</v>
      </c>
      <c r="B19" s="2">
        <v>17</v>
      </c>
      <c r="C19" s="2">
        <v>1551</v>
      </c>
      <c r="D19" s="2">
        <v>229</v>
      </c>
      <c r="E19" s="2">
        <v>1765</v>
      </c>
      <c r="F19" s="2">
        <v>3044</v>
      </c>
      <c r="G19" s="2">
        <v>522</v>
      </c>
      <c r="H19" s="2">
        <v>340</v>
      </c>
      <c r="I19" s="2">
        <v>7</v>
      </c>
      <c r="J19" s="2">
        <v>3</v>
      </c>
      <c r="K19" s="14">
        <f t="shared" si="0"/>
        <v>0.004166666666666652</v>
      </c>
      <c r="L19" s="14"/>
    </row>
    <row r="20" spans="1:12" ht="15.75">
      <c r="A20" s="1">
        <v>0.5006944444444444</v>
      </c>
      <c r="B20" s="2">
        <v>18</v>
      </c>
      <c r="C20" s="2">
        <v>1126</v>
      </c>
      <c r="D20" s="2">
        <v>1559</v>
      </c>
      <c r="E20" s="2">
        <v>1405</v>
      </c>
      <c r="F20" s="2">
        <v>145</v>
      </c>
      <c r="G20" s="2">
        <v>250</v>
      </c>
      <c r="H20" s="2">
        <v>1585</v>
      </c>
      <c r="I20" s="2">
        <v>4</v>
      </c>
      <c r="J20" s="2">
        <v>4</v>
      </c>
      <c r="K20" s="14">
        <f t="shared" si="0"/>
        <v>0.004166666666666707</v>
      </c>
      <c r="L20" s="14"/>
    </row>
    <row r="21" spans="1:12" ht="15.75">
      <c r="A21" s="1">
        <v>0.5055555555555555</v>
      </c>
      <c r="B21" s="2">
        <v>19</v>
      </c>
      <c r="C21" s="2">
        <v>2053</v>
      </c>
      <c r="D21" s="2">
        <v>3162</v>
      </c>
      <c r="E21" s="2">
        <v>1518</v>
      </c>
      <c r="F21" s="2">
        <v>1450</v>
      </c>
      <c r="G21" s="2">
        <v>63</v>
      </c>
      <c r="H21" s="2">
        <v>291</v>
      </c>
      <c r="I21" s="2">
        <v>2</v>
      </c>
      <c r="J21" s="2">
        <v>2</v>
      </c>
      <c r="K21" s="14">
        <f t="shared" si="0"/>
        <v>0.004861111111111094</v>
      </c>
      <c r="L21" s="14"/>
    </row>
    <row r="22" spans="1:12" ht="15.75">
      <c r="A22" s="1">
        <v>0.5104166666666666</v>
      </c>
      <c r="B22" s="2">
        <v>20</v>
      </c>
      <c r="C22" s="2">
        <v>1241</v>
      </c>
      <c r="D22" s="2">
        <v>3157</v>
      </c>
      <c r="E22" s="2">
        <v>191</v>
      </c>
      <c r="F22" s="2">
        <v>1591</v>
      </c>
      <c r="G22" s="2">
        <v>2228</v>
      </c>
      <c r="H22" s="2">
        <v>378</v>
      </c>
      <c r="I22" s="2">
        <v>5</v>
      </c>
      <c r="J22" s="2">
        <v>3</v>
      </c>
      <c r="K22" s="14">
        <f t="shared" si="0"/>
        <v>0.004861111111111094</v>
      </c>
      <c r="L22" s="14"/>
    </row>
    <row r="23" spans="1:12" ht="15.75">
      <c r="A23" s="1">
        <v>0.5145833333333333</v>
      </c>
      <c r="B23" s="2">
        <v>21</v>
      </c>
      <c r="C23" s="2">
        <v>1640</v>
      </c>
      <c r="D23" s="2">
        <v>610</v>
      </c>
      <c r="E23" s="2">
        <v>3015</v>
      </c>
      <c r="F23" s="2">
        <v>217</v>
      </c>
      <c r="G23" s="2">
        <v>3181</v>
      </c>
      <c r="H23" s="2">
        <v>316</v>
      </c>
      <c r="I23" s="2">
        <v>2</v>
      </c>
      <c r="J23" s="2">
        <v>1</v>
      </c>
      <c r="K23" s="14">
        <f t="shared" si="0"/>
        <v>0.004166666666666652</v>
      </c>
      <c r="L23" s="14"/>
    </row>
    <row r="24" spans="1:12" ht="15.75">
      <c r="A24" s="1">
        <v>0.5409722222222222</v>
      </c>
      <c r="B24" s="2">
        <v>22</v>
      </c>
      <c r="C24" s="2">
        <v>188</v>
      </c>
      <c r="D24" s="2">
        <v>174</v>
      </c>
      <c r="E24" s="2">
        <v>1511</v>
      </c>
      <c r="F24" s="2">
        <v>1713</v>
      </c>
      <c r="G24" s="2">
        <v>843</v>
      </c>
      <c r="H24" s="2">
        <v>2852</v>
      </c>
      <c r="I24" s="2">
        <v>7</v>
      </c>
      <c r="J24" s="2">
        <v>2</v>
      </c>
      <c r="K24" s="14"/>
      <c r="L24" s="14" t="s">
        <v>46</v>
      </c>
    </row>
    <row r="25" spans="1:12" ht="15.75">
      <c r="A25" s="1">
        <v>0.5465277777777778</v>
      </c>
      <c r="B25" s="2">
        <v>23</v>
      </c>
      <c r="C25" s="2">
        <v>3157</v>
      </c>
      <c r="D25" s="2">
        <v>1559</v>
      </c>
      <c r="E25" s="2">
        <v>1765</v>
      </c>
      <c r="F25" s="2">
        <v>191</v>
      </c>
      <c r="G25" s="2">
        <v>1518</v>
      </c>
      <c r="H25" s="2">
        <v>639</v>
      </c>
      <c r="I25" s="2">
        <v>0</v>
      </c>
      <c r="J25" s="2">
        <v>3</v>
      </c>
      <c r="K25" s="14">
        <f t="shared" si="0"/>
        <v>0.005555555555555647</v>
      </c>
      <c r="L25" s="14"/>
    </row>
    <row r="26" spans="1:12" ht="15.75">
      <c r="A26" s="1">
        <v>0.5513888888888888</v>
      </c>
      <c r="B26" s="2">
        <v>24</v>
      </c>
      <c r="C26" s="2">
        <v>291</v>
      </c>
      <c r="D26" s="2">
        <v>1591</v>
      </c>
      <c r="E26" s="2">
        <v>73</v>
      </c>
      <c r="F26" s="2">
        <v>522</v>
      </c>
      <c r="G26" s="2">
        <v>3173</v>
      </c>
      <c r="H26" s="2">
        <v>1507</v>
      </c>
      <c r="I26" s="2">
        <v>4</v>
      </c>
      <c r="J26" s="2">
        <v>7</v>
      </c>
      <c r="K26" s="14">
        <f t="shared" si="0"/>
        <v>0.004861111111110983</v>
      </c>
      <c r="L26" s="14"/>
    </row>
    <row r="27" spans="1:12" ht="15.75">
      <c r="A27" s="1">
        <v>0.5569444444444445</v>
      </c>
      <c r="B27" s="2">
        <v>25</v>
      </c>
      <c r="C27" s="2">
        <v>843</v>
      </c>
      <c r="D27" s="2">
        <v>2228</v>
      </c>
      <c r="E27" s="2">
        <v>1551</v>
      </c>
      <c r="F27" s="2">
        <v>316</v>
      </c>
      <c r="G27" s="2">
        <v>145</v>
      </c>
      <c r="H27" s="2">
        <v>229</v>
      </c>
      <c r="I27" s="2">
        <v>2</v>
      </c>
      <c r="J27" s="2">
        <v>1</v>
      </c>
      <c r="K27" s="14">
        <f t="shared" si="0"/>
        <v>0.005555555555555647</v>
      </c>
      <c r="L27" s="14"/>
    </row>
    <row r="28" spans="1:12" ht="15.75">
      <c r="A28" s="1">
        <v>0.5611111111111111</v>
      </c>
      <c r="B28" s="2">
        <v>26</v>
      </c>
      <c r="C28" s="2">
        <v>188</v>
      </c>
      <c r="D28" s="2">
        <v>1241</v>
      </c>
      <c r="E28" s="2">
        <v>250</v>
      </c>
      <c r="F28" s="2">
        <v>3003</v>
      </c>
      <c r="G28" s="2">
        <v>1640</v>
      </c>
      <c r="H28" s="2">
        <v>63</v>
      </c>
      <c r="I28" s="2">
        <v>8</v>
      </c>
      <c r="J28" s="2">
        <v>3</v>
      </c>
      <c r="K28" s="14">
        <f t="shared" si="0"/>
        <v>0.004166666666666652</v>
      </c>
      <c r="L28" s="14"/>
    </row>
    <row r="29" spans="1:12" ht="15.75">
      <c r="A29" s="1">
        <v>0.5673611111111111</v>
      </c>
      <c r="B29" s="2">
        <v>27</v>
      </c>
      <c r="C29" s="2">
        <v>3162</v>
      </c>
      <c r="D29" s="2">
        <v>378</v>
      </c>
      <c r="E29" s="2">
        <v>1405</v>
      </c>
      <c r="F29" s="2">
        <v>211</v>
      </c>
      <c r="G29" s="2">
        <v>1511</v>
      </c>
      <c r="H29" s="2">
        <v>340</v>
      </c>
      <c r="I29" s="2">
        <v>3</v>
      </c>
      <c r="J29" s="2">
        <v>5</v>
      </c>
      <c r="K29" s="14">
        <f t="shared" si="0"/>
        <v>0.006249999999999978</v>
      </c>
      <c r="L29" s="14"/>
    </row>
    <row r="30" spans="1:12" ht="15.75">
      <c r="A30" s="1">
        <v>0.5722222222222222</v>
      </c>
      <c r="B30" s="2">
        <v>28</v>
      </c>
      <c r="C30" s="2">
        <v>1450</v>
      </c>
      <c r="D30" s="2">
        <v>3044</v>
      </c>
      <c r="E30" s="2">
        <v>2053</v>
      </c>
      <c r="F30" s="2">
        <v>174</v>
      </c>
      <c r="G30" s="2">
        <v>3181</v>
      </c>
      <c r="H30" s="2">
        <v>3015</v>
      </c>
      <c r="I30" s="2">
        <v>5</v>
      </c>
      <c r="J30" s="2">
        <v>0</v>
      </c>
      <c r="K30" s="14">
        <f t="shared" si="0"/>
        <v>0.004861111111111094</v>
      </c>
      <c r="L30" s="14"/>
    </row>
    <row r="31" spans="1:12" ht="15.75">
      <c r="A31" s="1">
        <v>0.5770833333333333</v>
      </c>
      <c r="B31" s="2">
        <v>29</v>
      </c>
      <c r="C31" s="2">
        <v>1713</v>
      </c>
      <c r="D31" s="2">
        <v>2340</v>
      </c>
      <c r="E31" s="2">
        <v>217</v>
      </c>
      <c r="F31" s="2">
        <v>1126</v>
      </c>
      <c r="G31" s="2">
        <v>578</v>
      </c>
      <c r="H31" s="2">
        <v>1585</v>
      </c>
      <c r="I31" s="2">
        <v>2</v>
      </c>
      <c r="J31" s="2">
        <v>1</v>
      </c>
      <c r="K31" s="14">
        <f t="shared" si="0"/>
        <v>0.004861111111111094</v>
      </c>
      <c r="L31" s="14"/>
    </row>
    <row r="32" spans="1:12" ht="15.75">
      <c r="A32" s="1">
        <v>0.5819444444444445</v>
      </c>
      <c r="B32" s="2">
        <v>30</v>
      </c>
      <c r="C32" s="2">
        <v>2852</v>
      </c>
      <c r="D32" s="2">
        <v>522</v>
      </c>
      <c r="E32" s="2">
        <v>316</v>
      </c>
      <c r="F32" s="2">
        <v>610</v>
      </c>
      <c r="G32" s="2">
        <v>378</v>
      </c>
      <c r="H32" s="2">
        <v>1507</v>
      </c>
      <c r="I32" s="2">
        <v>3</v>
      </c>
      <c r="J32" s="2">
        <v>4</v>
      </c>
      <c r="K32" s="14">
        <f t="shared" si="0"/>
        <v>0.004861111111111205</v>
      </c>
      <c r="L32" s="14"/>
    </row>
    <row r="33" spans="1:12" ht="15.75">
      <c r="A33" s="1">
        <v>0.5868055555555556</v>
      </c>
      <c r="B33" s="2">
        <v>31</v>
      </c>
      <c r="C33" s="2">
        <v>250</v>
      </c>
      <c r="D33" s="2">
        <v>1640</v>
      </c>
      <c r="E33" s="2">
        <v>1511</v>
      </c>
      <c r="F33" s="2">
        <v>639</v>
      </c>
      <c r="G33" s="2">
        <v>1450</v>
      </c>
      <c r="H33" s="2">
        <v>340</v>
      </c>
      <c r="I33" s="2">
        <v>1</v>
      </c>
      <c r="J33" s="2">
        <v>2</v>
      </c>
      <c r="K33" s="14">
        <f t="shared" si="0"/>
        <v>0.004861111111111094</v>
      </c>
      <c r="L33" s="14"/>
    </row>
    <row r="34" spans="1:12" ht="15.75">
      <c r="A34" s="1">
        <v>0.5916666666666667</v>
      </c>
      <c r="B34" s="2">
        <v>32</v>
      </c>
      <c r="C34" s="2">
        <v>3015</v>
      </c>
      <c r="D34" s="2">
        <v>1551</v>
      </c>
      <c r="E34" s="2">
        <v>1559</v>
      </c>
      <c r="F34" s="2">
        <v>3162</v>
      </c>
      <c r="G34" s="2">
        <v>2340</v>
      </c>
      <c r="H34" s="2">
        <v>1241</v>
      </c>
      <c r="I34" s="2">
        <v>6</v>
      </c>
      <c r="J34" s="2">
        <v>3</v>
      </c>
      <c r="K34" s="14">
        <f t="shared" si="0"/>
        <v>0.004861111111111094</v>
      </c>
      <c r="L34" s="14"/>
    </row>
    <row r="35" spans="1:12" ht="15.75">
      <c r="A35" s="1">
        <v>0.5986111111111111</v>
      </c>
      <c r="B35" s="2">
        <v>33</v>
      </c>
      <c r="C35" s="2">
        <v>1126</v>
      </c>
      <c r="D35" s="2">
        <v>145</v>
      </c>
      <c r="E35" s="2">
        <v>1591</v>
      </c>
      <c r="F35" s="2">
        <v>843</v>
      </c>
      <c r="G35" s="2">
        <v>578</v>
      </c>
      <c r="H35" s="2">
        <v>229</v>
      </c>
      <c r="I35" s="2">
        <v>4</v>
      </c>
      <c r="J35" s="2">
        <v>4</v>
      </c>
      <c r="K35" s="14">
        <f t="shared" si="0"/>
        <v>0.00694444444444442</v>
      </c>
      <c r="L35" s="14"/>
    </row>
    <row r="36" spans="1:12" ht="15.75">
      <c r="A36" s="1">
        <v>0.6034722222222222</v>
      </c>
      <c r="B36" s="2">
        <v>34</v>
      </c>
      <c r="C36" s="2">
        <v>63</v>
      </c>
      <c r="D36" s="2">
        <v>1405</v>
      </c>
      <c r="E36" s="2">
        <v>211</v>
      </c>
      <c r="F36" s="2">
        <v>610</v>
      </c>
      <c r="G36" s="2">
        <v>1765</v>
      </c>
      <c r="H36" s="2">
        <v>217</v>
      </c>
      <c r="I36" s="2">
        <v>0</v>
      </c>
      <c r="J36" s="2">
        <v>5</v>
      </c>
      <c r="K36" s="14">
        <f t="shared" si="0"/>
        <v>0.004861111111111094</v>
      </c>
      <c r="L36" s="14"/>
    </row>
    <row r="37" spans="1:12" ht="15.75">
      <c r="A37" s="1">
        <v>0.6104166666666667</v>
      </c>
      <c r="B37" s="2">
        <v>35</v>
      </c>
      <c r="C37" s="2">
        <v>1713</v>
      </c>
      <c r="D37" s="2">
        <v>3157</v>
      </c>
      <c r="E37" s="2">
        <v>188</v>
      </c>
      <c r="F37" s="2">
        <v>191</v>
      </c>
      <c r="G37" s="2">
        <v>3173</v>
      </c>
      <c r="H37" s="2">
        <v>2053</v>
      </c>
      <c r="I37" s="2">
        <v>0</v>
      </c>
      <c r="J37" s="2">
        <v>6</v>
      </c>
      <c r="K37" s="14">
        <f t="shared" si="0"/>
        <v>0.006944444444444531</v>
      </c>
      <c r="L37" s="14"/>
    </row>
    <row r="38" spans="1:12" ht="15.75">
      <c r="A38" s="1">
        <v>0.6138888888888888</v>
      </c>
      <c r="B38" s="2">
        <v>36</v>
      </c>
      <c r="C38" s="2">
        <v>2852</v>
      </c>
      <c r="D38" s="2">
        <v>3044</v>
      </c>
      <c r="E38" s="2">
        <v>174</v>
      </c>
      <c r="F38" s="2">
        <v>2228</v>
      </c>
      <c r="G38" s="2">
        <v>1585</v>
      </c>
      <c r="H38" s="2">
        <v>73</v>
      </c>
      <c r="I38" s="2">
        <v>6</v>
      </c>
      <c r="J38" s="2">
        <v>1</v>
      </c>
      <c r="K38" s="14">
        <f t="shared" si="0"/>
        <v>0.003472222222222099</v>
      </c>
      <c r="L38" s="14"/>
    </row>
    <row r="39" spans="1:12" ht="15.75">
      <c r="A39" s="1">
        <v>0.6194444444444445</v>
      </c>
      <c r="B39" s="2">
        <v>37</v>
      </c>
      <c r="C39" s="2">
        <v>3003</v>
      </c>
      <c r="D39" s="2">
        <v>3181</v>
      </c>
      <c r="E39" s="2">
        <v>211</v>
      </c>
      <c r="F39" s="2">
        <v>291</v>
      </c>
      <c r="G39" s="2">
        <v>1518</v>
      </c>
      <c r="H39" s="2">
        <v>1551</v>
      </c>
      <c r="I39" s="2">
        <v>1</v>
      </c>
      <c r="J39" s="2">
        <v>0</v>
      </c>
      <c r="K39" s="14">
        <f t="shared" si="0"/>
        <v>0.005555555555555647</v>
      </c>
      <c r="L39" s="14"/>
    </row>
    <row r="40" spans="1:12" ht="15.75">
      <c r="A40" s="1">
        <v>0.6236111111111111</v>
      </c>
      <c r="B40" s="2">
        <v>38</v>
      </c>
      <c r="C40" s="2">
        <v>3173</v>
      </c>
      <c r="D40" s="2">
        <v>1765</v>
      </c>
      <c r="E40" s="2">
        <v>1241</v>
      </c>
      <c r="F40" s="2">
        <v>3162</v>
      </c>
      <c r="G40" s="2">
        <v>316</v>
      </c>
      <c r="H40" s="2">
        <v>1126</v>
      </c>
      <c r="I40" s="2">
        <v>1</v>
      </c>
      <c r="J40" s="2">
        <v>3</v>
      </c>
      <c r="K40" s="14">
        <f t="shared" si="0"/>
        <v>0.004166666666666652</v>
      </c>
      <c r="L40" s="14"/>
    </row>
    <row r="41" spans="1:12" ht="15.75">
      <c r="A41" s="1">
        <v>0.6298611111111111</v>
      </c>
      <c r="B41" s="2">
        <v>39</v>
      </c>
      <c r="C41" s="2">
        <v>63</v>
      </c>
      <c r="D41" s="2">
        <v>378</v>
      </c>
      <c r="E41" s="2">
        <v>639</v>
      </c>
      <c r="F41" s="2">
        <v>145</v>
      </c>
      <c r="G41" s="2">
        <v>174</v>
      </c>
      <c r="H41" s="2">
        <v>1713</v>
      </c>
      <c r="I41" s="2">
        <v>0</v>
      </c>
      <c r="J41" s="2">
        <v>4</v>
      </c>
      <c r="K41" s="14">
        <f t="shared" si="0"/>
        <v>0.006249999999999978</v>
      </c>
      <c r="L41" s="14"/>
    </row>
    <row r="42" spans="1:12" ht="15.75">
      <c r="A42" s="1">
        <v>0.6361111111111112</v>
      </c>
      <c r="B42" s="2">
        <v>40</v>
      </c>
      <c r="C42" s="2">
        <v>340</v>
      </c>
      <c r="D42" s="2">
        <v>3015</v>
      </c>
      <c r="E42" s="2">
        <v>191</v>
      </c>
      <c r="F42" s="2">
        <v>843</v>
      </c>
      <c r="G42" s="2">
        <v>3003</v>
      </c>
      <c r="H42" s="2">
        <v>3044</v>
      </c>
      <c r="I42" s="2">
        <v>0</v>
      </c>
      <c r="J42" s="2">
        <v>0</v>
      </c>
      <c r="K42" s="14">
        <f t="shared" si="0"/>
        <v>0.006250000000000089</v>
      </c>
      <c r="L42" s="14"/>
    </row>
    <row r="43" spans="1:12" ht="15.75">
      <c r="A43" s="1">
        <v>0.6416666666666667</v>
      </c>
      <c r="B43" s="2">
        <v>41</v>
      </c>
      <c r="C43" s="2">
        <v>1591</v>
      </c>
      <c r="D43" s="2">
        <v>217</v>
      </c>
      <c r="E43" s="2">
        <v>1640</v>
      </c>
      <c r="F43" s="2">
        <v>2053</v>
      </c>
      <c r="G43" s="2">
        <v>2340</v>
      </c>
      <c r="H43" s="2">
        <v>1405</v>
      </c>
      <c r="I43" s="2">
        <v>9</v>
      </c>
      <c r="J43" s="2">
        <v>0</v>
      </c>
      <c r="K43" s="14">
        <f t="shared" si="0"/>
        <v>0.005555555555555536</v>
      </c>
      <c r="L43" s="14"/>
    </row>
    <row r="44" spans="1:12" ht="15.75">
      <c r="A44" s="1">
        <v>0.6465277777777778</v>
      </c>
      <c r="B44" s="2">
        <v>42</v>
      </c>
      <c r="C44" s="2">
        <v>3157</v>
      </c>
      <c r="D44" s="2">
        <v>522</v>
      </c>
      <c r="E44" s="2">
        <v>2228</v>
      </c>
      <c r="F44" s="2">
        <v>3181</v>
      </c>
      <c r="G44" s="2">
        <v>1559</v>
      </c>
      <c r="H44" s="2">
        <v>188</v>
      </c>
      <c r="I44" s="2">
        <v>2</v>
      </c>
      <c r="J44" s="2">
        <v>2</v>
      </c>
      <c r="K44" s="14">
        <f t="shared" si="0"/>
        <v>0.004861111111111094</v>
      </c>
      <c r="L44" s="14"/>
    </row>
    <row r="45" spans="1:12" ht="15.75">
      <c r="A45" s="1">
        <v>0.6520833333333333</v>
      </c>
      <c r="B45" s="2">
        <v>43</v>
      </c>
      <c r="C45" s="2">
        <v>291</v>
      </c>
      <c r="D45" s="2">
        <v>250</v>
      </c>
      <c r="E45" s="2">
        <v>610</v>
      </c>
      <c r="F45" s="2">
        <v>2852</v>
      </c>
      <c r="G45" s="2">
        <v>73</v>
      </c>
      <c r="H45" s="2">
        <v>578</v>
      </c>
      <c r="I45" s="2">
        <v>4</v>
      </c>
      <c r="J45" s="2">
        <v>1</v>
      </c>
      <c r="K45" s="14">
        <f t="shared" si="0"/>
        <v>0.005555555555555536</v>
      </c>
      <c r="L45" s="14"/>
    </row>
    <row r="46" spans="1:12" ht="15.75">
      <c r="A46" s="1">
        <v>0.6583333333333333</v>
      </c>
      <c r="B46" s="2">
        <v>44</v>
      </c>
      <c r="C46" s="2">
        <v>1450</v>
      </c>
      <c r="D46" s="2">
        <v>1511</v>
      </c>
      <c r="E46" s="2">
        <v>1518</v>
      </c>
      <c r="F46" s="2">
        <v>1507</v>
      </c>
      <c r="G46" s="2">
        <v>1585</v>
      </c>
      <c r="H46" s="2">
        <v>229</v>
      </c>
      <c r="I46" s="2">
        <v>0</v>
      </c>
      <c r="J46" s="2">
        <v>3</v>
      </c>
      <c r="K46" s="14">
        <f t="shared" si="0"/>
        <v>0.006249999999999978</v>
      </c>
      <c r="L46" s="14"/>
    </row>
    <row r="47" spans="1:12" ht="15.75">
      <c r="A47" s="1">
        <v>0.6618055555555555</v>
      </c>
      <c r="B47" s="2">
        <v>45</v>
      </c>
      <c r="C47" s="2">
        <v>340</v>
      </c>
      <c r="D47" s="2">
        <v>3181</v>
      </c>
      <c r="E47" s="2">
        <v>3173</v>
      </c>
      <c r="F47" s="2">
        <v>217</v>
      </c>
      <c r="G47" s="2">
        <v>145</v>
      </c>
      <c r="H47" s="2">
        <v>1559</v>
      </c>
      <c r="I47" s="2">
        <v>3</v>
      </c>
      <c r="J47" s="2">
        <v>11</v>
      </c>
      <c r="K47" s="14">
        <f t="shared" si="0"/>
        <v>0.00347222222222221</v>
      </c>
      <c r="L47" s="14"/>
    </row>
    <row r="48" spans="1:12" ht="15.75">
      <c r="A48" s="1">
        <v>0.6680555555555556</v>
      </c>
      <c r="B48" s="2">
        <v>46</v>
      </c>
      <c r="C48" s="2">
        <v>1126</v>
      </c>
      <c r="D48" s="2">
        <v>3044</v>
      </c>
      <c r="E48" s="2">
        <v>2340</v>
      </c>
      <c r="F48" s="2">
        <v>188</v>
      </c>
      <c r="G48" s="2">
        <v>63</v>
      </c>
      <c r="H48" s="2">
        <v>3162</v>
      </c>
      <c r="I48" s="2">
        <v>3</v>
      </c>
      <c r="J48" s="2">
        <v>4</v>
      </c>
      <c r="K48" s="14">
        <f t="shared" si="0"/>
        <v>0.006250000000000089</v>
      </c>
      <c r="L48" s="14"/>
    </row>
    <row r="49" spans="1:12" ht="15.75">
      <c r="A49" s="1">
        <v>0.6736111111111112</v>
      </c>
      <c r="B49" s="2">
        <v>47</v>
      </c>
      <c r="C49" s="2">
        <v>3003</v>
      </c>
      <c r="D49" s="2">
        <v>1591</v>
      </c>
      <c r="E49" s="2">
        <v>522</v>
      </c>
      <c r="F49" s="2">
        <v>1713</v>
      </c>
      <c r="G49" s="2">
        <v>1450</v>
      </c>
      <c r="H49" s="2">
        <v>250</v>
      </c>
      <c r="I49" s="2">
        <v>0</v>
      </c>
      <c r="J49" s="2">
        <v>0</v>
      </c>
      <c r="K49" s="14">
        <f t="shared" si="0"/>
        <v>0.005555555555555536</v>
      </c>
      <c r="L49" s="14"/>
    </row>
    <row r="50" spans="1:12" ht="15.75">
      <c r="A50" s="1">
        <v>0.6819444444444445</v>
      </c>
      <c r="B50" s="2">
        <v>48</v>
      </c>
      <c r="C50" s="2">
        <v>639</v>
      </c>
      <c r="D50" s="2">
        <v>610</v>
      </c>
      <c r="E50" s="2">
        <v>2852</v>
      </c>
      <c r="F50" s="2">
        <v>1241</v>
      </c>
      <c r="G50" s="2">
        <v>229</v>
      </c>
      <c r="H50" s="2">
        <v>1518</v>
      </c>
      <c r="I50" s="2">
        <v>4</v>
      </c>
      <c r="J50" s="2">
        <v>4</v>
      </c>
      <c r="K50" s="14">
        <f t="shared" si="0"/>
        <v>0.008333333333333304</v>
      </c>
      <c r="L50" s="14"/>
    </row>
    <row r="51" spans="1:12" ht="15.75">
      <c r="A51" s="1">
        <v>0.7034722222222222</v>
      </c>
      <c r="B51" s="2">
        <v>49</v>
      </c>
      <c r="C51" s="2">
        <v>1507</v>
      </c>
      <c r="D51" s="2">
        <v>578</v>
      </c>
      <c r="E51" s="2">
        <v>1405</v>
      </c>
      <c r="F51" s="2">
        <v>191</v>
      </c>
      <c r="G51" s="2">
        <v>174</v>
      </c>
      <c r="H51" s="2">
        <v>1640</v>
      </c>
      <c r="I51" s="2">
        <v>3</v>
      </c>
      <c r="J51" s="2">
        <v>2</v>
      </c>
      <c r="K51" s="14">
        <f t="shared" si="0"/>
        <v>0.0215277777777777</v>
      </c>
      <c r="L51" s="14"/>
    </row>
    <row r="52" spans="1:12" ht="15.75">
      <c r="A52" s="1">
        <v>0.7076388888888889</v>
      </c>
      <c r="B52" s="2">
        <v>50</v>
      </c>
      <c r="C52" s="2">
        <v>73</v>
      </c>
      <c r="D52" s="2">
        <v>1551</v>
      </c>
      <c r="E52" s="2">
        <v>316</v>
      </c>
      <c r="F52" s="2">
        <v>2053</v>
      </c>
      <c r="G52" s="2">
        <v>3157</v>
      </c>
      <c r="H52" s="2">
        <v>1511</v>
      </c>
      <c r="I52" s="2">
        <v>0</v>
      </c>
      <c r="J52" s="2">
        <v>9</v>
      </c>
      <c r="K52" s="14">
        <f t="shared" si="0"/>
        <v>0.004166666666666763</v>
      </c>
      <c r="L52" s="14"/>
    </row>
    <row r="53" spans="1:12" ht="15.75">
      <c r="A53" s="1">
        <v>0.7131944444444445</v>
      </c>
      <c r="B53" s="2">
        <v>51</v>
      </c>
      <c r="C53" s="2">
        <v>3015</v>
      </c>
      <c r="D53" s="2">
        <v>291</v>
      </c>
      <c r="E53" s="2">
        <v>2228</v>
      </c>
      <c r="F53" s="2">
        <v>1765</v>
      </c>
      <c r="G53" s="2">
        <v>1585</v>
      </c>
      <c r="H53" s="2">
        <v>378</v>
      </c>
      <c r="I53" s="2">
        <v>4</v>
      </c>
      <c r="J53" s="2">
        <v>0</v>
      </c>
      <c r="K53" s="14">
        <f t="shared" si="0"/>
        <v>0.005555555555555536</v>
      </c>
      <c r="L53" s="14"/>
    </row>
    <row r="54" spans="1:12" ht="15.75">
      <c r="A54" s="1">
        <v>0.39375</v>
      </c>
      <c r="B54" s="2">
        <v>52</v>
      </c>
      <c r="C54" s="2">
        <v>843</v>
      </c>
      <c r="D54" s="2">
        <v>3173</v>
      </c>
      <c r="E54" s="2">
        <v>1559</v>
      </c>
      <c r="F54" s="2">
        <v>211</v>
      </c>
      <c r="G54" s="2">
        <v>2852</v>
      </c>
      <c r="H54" s="2">
        <v>1450</v>
      </c>
      <c r="I54" s="2">
        <v>3</v>
      </c>
      <c r="J54" s="2">
        <v>2</v>
      </c>
      <c r="K54" s="14"/>
      <c r="L54" s="14" t="s">
        <v>40</v>
      </c>
    </row>
    <row r="55" spans="1:12" ht="15.75">
      <c r="A55" s="1">
        <v>0.3986111111111111</v>
      </c>
      <c r="B55" s="2">
        <v>53</v>
      </c>
      <c r="C55" s="2">
        <v>610</v>
      </c>
      <c r="D55" s="2">
        <v>1126</v>
      </c>
      <c r="E55" s="2">
        <v>191</v>
      </c>
      <c r="F55" s="2">
        <v>3162</v>
      </c>
      <c r="G55" s="2">
        <v>1591</v>
      </c>
      <c r="H55" s="2">
        <v>174</v>
      </c>
      <c r="I55" s="2">
        <v>4</v>
      </c>
      <c r="J55" s="2">
        <v>0</v>
      </c>
      <c r="K55" s="14">
        <f t="shared" si="0"/>
        <v>0.004861111111111094</v>
      </c>
      <c r="L55" s="14"/>
    </row>
    <row r="56" spans="1:12" ht="15.75">
      <c r="A56" s="1">
        <v>0.40277777777777773</v>
      </c>
      <c r="B56" s="2">
        <v>54</v>
      </c>
      <c r="C56" s="2">
        <v>229</v>
      </c>
      <c r="D56" s="2">
        <v>291</v>
      </c>
      <c r="E56" s="2">
        <v>1713</v>
      </c>
      <c r="F56" s="2">
        <v>1405</v>
      </c>
      <c r="G56" s="2">
        <v>3157</v>
      </c>
      <c r="H56" s="2">
        <v>1640</v>
      </c>
      <c r="I56" s="2">
        <v>3</v>
      </c>
      <c r="J56" s="2">
        <v>0</v>
      </c>
      <c r="K56" s="14">
        <f t="shared" si="0"/>
        <v>0.004166666666666652</v>
      </c>
      <c r="L56" s="14"/>
    </row>
    <row r="57" spans="1:12" ht="15.75">
      <c r="A57" s="1">
        <v>0.4069444444444445</v>
      </c>
      <c r="B57" s="2">
        <v>55</v>
      </c>
      <c r="C57" s="2">
        <v>639</v>
      </c>
      <c r="D57" s="2">
        <v>250</v>
      </c>
      <c r="E57" s="2">
        <v>1765</v>
      </c>
      <c r="F57" s="2">
        <v>1551</v>
      </c>
      <c r="G57" s="2">
        <v>188</v>
      </c>
      <c r="H57" s="2">
        <v>378</v>
      </c>
      <c r="I57" s="2">
        <v>2</v>
      </c>
      <c r="J57" s="2">
        <v>8</v>
      </c>
      <c r="K57" s="14">
        <f t="shared" si="0"/>
        <v>0.004166666666666763</v>
      </c>
      <c r="L57" s="14"/>
    </row>
    <row r="58" spans="1:12" ht="15.75">
      <c r="A58" s="1">
        <v>0.4138888888888889</v>
      </c>
      <c r="B58" s="2">
        <v>56</v>
      </c>
      <c r="C58" s="2">
        <v>578</v>
      </c>
      <c r="D58" s="2">
        <v>522</v>
      </c>
      <c r="E58" s="2">
        <v>145</v>
      </c>
      <c r="F58" s="2">
        <v>3015</v>
      </c>
      <c r="G58" s="2">
        <v>1518</v>
      </c>
      <c r="H58" s="2">
        <v>3044</v>
      </c>
      <c r="I58" s="2">
        <v>4</v>
      </c>
      <c r="J58" s="2">
        <v>2</v>
      </c>
      <c r="K58" s="14">
        <f t="shared" si="0"/>
        <v>0.00694444444444442</v>
      </c>
      <c r="L58" s="14"/>
    </row>
    <row r="59" spans="1:12" ht="15.75">
      <c r="A59" s="1">
        <v>0.41875</v>
      </c>
      <c r="B59" s="2">
        <v>57</v>
      </c>
      <c r="C59" s="2">
        <v>211</v>
      </c>
      <c r="D59" s="2">
        <v>1585</v>
      </c>
      <c r="E59" s="2">
        <v>316</v>
      </c>
      <c r="F59" s="2">
        <v>340</v>
      </c>
      <c r="G59" s="2">
        <v>3003</v>
      </c>
      <c r="H59" s="2">
        <v>2228</v>
      </c>
      <c r="I59" s="2">
        <v>0</v>
      </c>
      <c r="J59" s="2">
        <v>2</v>
      </c>
      <c r="K59" s="14">
        <f t="shared" si="0"/>
        <v>0.004861111111111094</v>
      </c>
      <c r="L59" s="14"/>
    </row>
    <row r="60" spans="1:12" ht="15.75">
      <c r="A60" s="1">
        <v>0.4236111111111111</v>
      </c>
      <c r="B60" s="2">
        <v>58</v>
      </c>
      <c r="C60" s="2">
        <v>843</v>
      </c>
      <c r="D60" s="2">
        <v>3181</v>
      </c>
      <c r="E60" s="2">
        <v>73</v>
      </c>
      <c r="F60" s="2">
        <v>217</v>
      </c>
      <c r="G60" s="2">
        <v>1241</v>
      </c>
      <c r="H60" s="2">
        <v>63</v>
      </c>
      <c r="I60" s="2">
        <v>1</v>
      </c>
      <c r="J60" s="2">
        <v>11</v>
      </c>
      <c r="K60" s="14">
        <f t="shared" si="0"/>
        <v>0.004861111111111094</v>
      </c>
      <c r="L60" s="14"/>
    </row>
    <row r="61" spans="1:12" ht="15.75">
      <c r="A61" s="1">
        <v>0.4291666666666667</v>
      </c>
      <c r="B61" s="2">
        <v>59</v>
      </c>
      <c r="C61" s="2">
        <v>1507</v>
      </c>
      <c r="D61" s="2">
        <v>2053</v>
      </c>
      <c r="E61" s="2">
        <v>1765</v>
      </c>
      <c r="F61" s="2">
        <v>1511</v>
      </c>
      <c r="G61" s="2">
        <v>2340</v>
      </c>
      <c r="H61" s="2">
        <v>145</v>
      </c>
      <c r="I61" s="2">
        <v>2</v>
      </c>
      <c r="J61" s="2">
        <v>5</v>
      </c>
      <c r="K61" s="14">
        <f t="shared" si="0"/>
        <v>0.005555555555555591</v>
      </c>
      <c r="L61" s="14"/>
    </row>
    <row r="62" spans="1:12" ht="15.75">
      <c r="A62" s="1">
        <v>0.43263888888888885</v>
      </c>
      <c r="B62" s="2">
        <v>60</v>
      </c>
      <c r="C62" s="2">
        <v>340</v>
      </c>
      <c r="D62" s="2">
        <v>291</v>
      </c>
      <c r="E62" s="2">
        <v>174</v>
      </c>
      <c r="F62" s="2">
        <v>3015</v>
      </c>
      <c r="G62" s="2">
        <v>1591</v>
      </c>
      <c r="H62" s="2">
        <v>188</v>
      </c>
      <c r="I62" s="2">
        <v>6</v>
      </c>
      <c r="J62" s="2">
        <v>5</v>
      </c>
      <c r="K62" s="14">
        <f t="shared" si="0"/>
        <v>0.0034722222222221544</v>
      </c>
      <c r="L62" s="14"/>
    </row>
    <row r="63" spans="1:12" ht="15.75">
      <c r="A63" s="1">
        <v>0.4368055555555555</v>
      </c>
      <c r="B63" s="2">
        <v>61</v>
      </c>
      <c r="C63" s="2">
        <v>1450</v>
      </c>
      <c r="D63" s="2">
        <v>2228</v>
      </c>
      <c r="E63" s="2">
        <v>316</v>
      </c>
      <c r="F63" s="2">
        <v>1126</v>
      </c>
      <c r="G63" s="2">
        <v>1551</v>
      </c>
      <c r="H63" s="2">
        <v>63</v>
      </c>
      <c r="I63" s="2">
        <v>2</v>
      </c>
      <c r="J63" s="2">
        <v>7</v>
      </c>
      <c r="K63" s="14">
        <f t="shared" si="0"/>
        <v>0.004166666666666652</v>
      </c>
      <c r="L63" s="14"/>
    </row>
    <row r="64" spans="1:12" ht="15.75">
      <c r="A64" s="1">
        <v>0.44166666666666665</v>
      </c>
      <c r="B64" s="2">
        <v>62</v>
      </c>
      <c r="C64" s="2">
        <v>1640</v>
      </c>
      <c r="D64" s="2">
        <v>378</v>
      </c>
      <c r="E64" s="2">
        <v>1713</v>
      </c>
      <c r="F64" s="2">
        <v>1559</v>
      </c>
      <c r="G64" s="2">
        <v>73</v>
      </c>
      <c r="H64" s="2">
        <v>1518</v>
      </c>
      <c r="I64" s="2">
        <v>1</v>
      </c>
      <c r="J64" s="2">
        <v>2</v>
      </c>
      <c r="K64" s="14">
        <f t="shared" si="0"/>
        <v>0.004861111111111149</v>
      </c>
      <c r="L64" s="14"/>
    </row>
    <row r="65" spans="1:12" ht="15.75">
      <c r="A65" s="1">
        <v>0.4451388888888889</v>
      </c>
      <c r="B65" s="2">
        <v>63</v>
      </c>
      <c r="C65" s="2">
        <v>1511</v>
      </c>
      <c r="D65" s="2">
        <v>229</v>
      </c>
      <c r="E65" s="2">
        <v>3173</v>
      </c>
      <c r="F65" s="2">
        <v>250</v>
      </c>
      <c r="G65" s="2">
        <v>3181</v>
      </c>
      <c r="H65" s="2">
        <v>191</v>
      </c>
      <c r="I65" s="2">
        <v>0</v>
      </c>
      <c r="J65" s="2">
        <v>11</v>
      </c>
      <c r="K65" s="14">
        <f t="shared" si="0"/>
        <v>0.0034722222222222654</v>
      </c>
      <c r="L65" s="14"/>
    </row>
    <row r="66" spans="1:12" ht="15.75">
      <c r="A66" s="1">
        <v>0.45</v>
      </c>
      <c r="B66" s="2">
        <v>64</v>
      </c>
      <c r="C66" s="2">
        <v>217</v>
      </c>
      <c r="D66" s="2">
        <v>3003</v>
      </c>
      <c r="E66" s="2">
        <v>3162</v>
      </c>
      <c r="F66" s="2">
        <v>3157</v>
      </c>
      <c r="G66" s="2">
        <v>1507</v>
      </c>
      <c r="H66" s="2">
        <v>2852</v>
      </c>
      <c r="I66" s="2">
        <v>7</v>
      </c>
      <c r="J66" s="2">
        <v>9</v>
      </c>
      <c r="K66" s="14">
        <f t="shared" si="0"/>
        <v>0.004861111111111094</v>
      </c>
      <c r="L66" s="14"/>
    </row>
    <row r="67" spans="1:12" ht="15.75">
      <c r="A67" s="1">
        <v>0.45416666666666666</v>
      </c>
      <c r="B67" s="2">
        <v>65</v>
      </c>
      <c r="C67" s="2">
        <v>2340</v>
      </c>
      <c r="D67" s="2">
        <v>843</v>
      </c>
      <c r="E67" s="2">
        <v>639</v>
      </c>
      <c r="F67" s="2">
        <v>3044</v>
      </c>
      <c r="G67" s="2">
        <v>1405</v>
      </c>
      <c r="H67" s="2">
        <v>610</v>
      </c>
      <c r="I67" s="2">
        <v>1</v>
      </c>
      <c r="J67" s="2">
        <v>1</v>
      </c>
      <c r="K67" s="14">
        <f t="shared" si="0"/>
        <v>0.004166666666666652</v>
      </c>
      <c r="L67" s="14"/>
    </row>
    <row r="68" spans="1:12" ht="15.75">
      <c r="A68" s="1">
        <v>0.4590277777777778</v>
      </c>
      <c r="B68" s="2">
        <v>66</v>
      </c>
      <c r="C68" s="2">
        <v>1585</v>
      </c>
      <c r="D68" s="2">
        <v>2053</v>
      </c>
      <c r="E68" s="2">
        <v>522</v>
      </c>
      <c r="F68" s="2">
        <v>578</v>
      </c>
      <c r="G68" s="2">
        <v>211</v>
      </c>
      <c r="H68" s="2">
        <v>1241</v>
      </c>
      <c r="I68" s="2">
        <v>0</v>
      </c>
      <c r="J68" s="2">
        <v>2</v>
      </c>
      <c r="K68" s="14">
        <f t="shared" si="0"/>
        <v>0.004861111111111149</v>
      </c>
      <c r="L68" s="14"/>
    </row>
    <row r="69" spans="1:12" ht="15.75">
      <c r="A69" s="1">
        <v>0.46319444444444446</v>
      </c>
      <c r="B69" s="2">
        <v>67</v>
      </c>
      <c r="C69" s="2">
        <v>1713</v>
      </c>
      <c r="D69" s="2">
        <v>2228</v>
      </c>
      <c r="E69" s="2">
        <v>1507</v>
      </c>
      <c r="F69" s="2">
        <v>3015</v>
      </c>
      <c r="G69" s="2">
        <v>3162</v>
      </c>
      <c r="H69" s="2">
        <v>250</v>
      </c>
      <c r="I69" s="2">
        <v>2</v>
      </c>
      <c r="J69" s="2">
        <v>1</v>
      </c>
      <c r="K69" s="14">
        <f aca="true" t="shared" si="1" ref="K69:K76">A69-A68</f>
        <v>0.004166666666666652</v>
      </c>
      <c r="L69" s="14"/>
    </row>
    <row r="70" spans="1:12" ht="15.75">
      <c r="A70" s="1">
        <v>0.4694444444444445</v>
      </c>
      <c r="B70" s="2">
        <v>68</v>
      </c>
      <c r="C70" s="2">
        <v>229</v>
      </c>
      <c r="D70" s="2">
        <v>174</v>
      </c>
      <c r="E70" s="2">
        <v>73</v>
      </c>
      <c r="F70" s="2">
        <v>2340</v>
      </c>
      <c r="G70" s="2">
        <v>1765</v>
      </c>
      <c r="H70" s="2">
        <v>3003</v>
      </c>
      <c r="I70" s="2">
        <v>2</v>
      </c>
      <c r="J70" s="2">
        <v>0</v>
      </c>
      <c r="K70" s="14">
        <f t="shared" si="1"/>
        <v>0.006250000000000033</v>
      </c>
      <c r="L70" s="14"/>
    </row>
    <row r="71" spans="1:12" ht="15.75">
      <c r="A71" s="1">
        <v>0.47291666666666665</v>
      </c>
      <c r="B71" s="2">
        <v>69</v>
      </c>
      <c r="C71" s="2">
        <v>3173</v>
      </c>
      <c r="D71" s="2">
        <v>1585</v>
      </c>
      <c r="E71" s="2">
        <v>1640</v>
      </c>
      <c r="F71" s="2">
        <v>610</v>
      </c>
      <c r="G71" s="2">
        <v>843</v>
      </c>
      <c r="H71" s="2">
        <v>522</v>
      </c>
      <c r="I71" s="2">
        <v>1</v>
      </c>
      <c r="J71" s="2">
        <v>3</v>
      </c>
      <c r="K71" s="14">
        <f t="shared" si="1"/>
        <v>0.0034722222222221544</v>
      </c>
      <c r="L71" s="14"/>
    </row>
    <row r="72" spans="1:12" ht="15.75">
      <c r="A72" s="1">
        <v>0.4777777777777778</v>
      </c>
      <c r="B72" s="2">
        <v>70</v>
      </c>
      <c r="C72" s="2">
        <v>1551</v>
      </c>
      <c r="D72" s="2">
        <v>3044</v>
      </c>
      <c r="E72" s="2">
        <v>217</v>
      </c>
      <c r="F72" s="2">
        <v>1511</v>
      </c>
      <c r="G72" s="2">
        <v>1559</v>
      </c>
      <c r="H72" s="2">
        <v>291</v>
      </c>
      <c r="I72" s="2">
        <v>11</v>
      </c>
      <c r="J72" s="2">
        <v>0</v>
      </c>
      <c r="K72" s="14">
        <f t="shared" si="1"/>
        <v>0.004861111111111149</v>
      </c>
      <c r="L72" s="14"/>
    </row>
    <row r="73" spans="1:12" ht="15.75">
      <c r="A73" s="1">
        <v>0.48333333333333334</v>
      </c>
      <c r="B73" s="2">
        <v>71</v>
      </c>
      <c r="C73" s="2">
        <v>188</v>
      </c>
      <c r="D73" s="2">
        <v>578</v>
      </c>
      <c r="E73" s="2">
        <v>1450</v>
      </c>
      <c r="F73" s="2">
        <v>1405</v>
      </c>
      <c r="G73" s="2">
        <v>316</v>
      </c>
      <c r="H73" s="2">
        <v>1241</v>
      </c>
      <c r="I73" s="2">
        <v>0</v>
      </c>
      <c r="J73" s="2">
        <v>3</v>
      </c>
      <c r="K73" s="14">
        <f t="shared" si="1"/>
        <v>0.005555555555555536</v>
      </c>
      <c r="L73" s="14"/>
    </row>
    <row r="74" spans="1:12" ht="15.75">
      <c r="A74" s="1">
        <v>0.48680555555555555</v>
      </c>
      <c r="B74" s="2">
        <v>72</v>
      </c>
      <c r="C74" s="2">
        <v>145</v>
      </c>
      <c r="D74" s="2">
        <v>639</v>
      </c>
      <c r="E74" s="2">
        <v>211</v>
      </c>
      <c r="F74" s="2">
        <v>2852</v>
      </c>
      <c r="G74" s="2">
        <v>1591</v>
      </c>
      <c r="H74" s="2">
        <v>191</v>
      </c>
      <c r="I74" s="2">
        <v>6</v>
      </c>
      <c r="J74" s="2">
        <v>2</v>
      </c>
      <c r="K74" s="14">
        <f t="shared" si="1"/>
        <v>0.00347222222222221</v>
      </c>
      <c r="L74" s="14"/>
    </row>
    <row r="75" spans="1:12" ht="15.75">
      <c r="A75" s="1">
        <v>0.4923611111111111</v>
      </c>
      <c r="B75" s="2">
        <v>73</v>
      </c>
      <c r="C75" s="2">
        <v>378</v>
      </c>
      <c r="D75" s="2">
        <v>1518</v>
      </c>
      <c r="E75" s="2">
        <v>3181</v>
      </c>
      <c r="F75" s="2">
        <v>2053</v>
      </c>
      <c r="G75" s="2">
        <v>1126</v>
      </c>
      <c r="H75" s="2">
        <v>340</v>
      </c>
      <c r="I75" s="2">
        <v>3</v>
      </c>
      <c r="J75" s="2">
        <v>3</v>
      </c>
      <c r="K75" s="14">
        <f t="shared" si="1"/>
        <v>0.005555555555555536</v>
      </c>
      <c r="L75" s="14"/>
    </row>
    <row r="76" spans="1:12" ht="15.75">
      <c r="A76" s="1">
        <v>0.49722222222222223</v>
      </c>
      <c r="B76" s="2">
        <v>74</v>
      </c>
      <c r="C76" s="2">
        <v>63</v>
      </c>
      <c r="D76" s="2">
        <v>1507</v>
      </c>
      <c r="E76" s="2">
        <v>3044</v>
      </c>
      <c r="F76" s="2">
        <v>3157</v>
      </c>
      <c r="G76" s="2">
        <v>3173</v>
      </c>
      <c r="H76" s="2">
        <v>1551</v>
      </c>
      <c r="I76" s="2">
        <v>8</v>
      </c>
      <c r="J76" s="2">
        <v>10</v>
      </c>
      <c r="K76" s="14">
        <f t="shared" si="1"/>
        <v>0.004861111111111149</v>
      </c>
      <c r="L76" s="14"/>
    </row>
    <row r="77" spans="1:12" ht="15.75">
      <c r="A77" s="1"/>
      <c r="B77" s="2"/>
      <c r="C77" s="2"/>
      <c r="D77" s="2"/>
      <c r="E77" s="2"/>
      <c r="F77" s="2"/>
      <c r="G77" t="s">
        <v>128</v>
      </c>
      <c r="I77">
        <f>SUM(I3:I76)</f>
        <v>212</v>
      </c>
      <c r="J77">
        <f>SUM(J3:J76)</f>
        <v>206</v>
      </c>
      <c r="K77" s="14"/>
      <c r="L77" s="14">
        <f>(SUM(K3:K76))/(B76-3)</f>
        <v>0.00534037558685446</v>
      </c>
    </row>
    <row r="78" spans="1:11" ht="15.75">
      <c r="A78" s="5"/>
      <c r="G78" t="s">
        <v>129</v>
      </c>
      <c r="J78">
        <f>(I77+J77)/(76-2)/2</f>
        <v>2.824324324324324</v>
      </c>
      <c r="K78" s="14"/>
    </row>
    <row r="79" spans="1:11" ht="15.75" customHeight="1">
      <c r="A79" s="117" t="s">
        <v>3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</row>
    <row r="80" spans="1:11" ht="31.5">
      <c r="A80" s="3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</row>
    <row r="81" spans="1:11" ht="15.75">
      <c r="A81" s="1">
        <v>0.5597222222222222</v>
      </c>
      <c r="B81" s="4" t="s">
        <v>15</v>
      </c>
      <c r="C81" s="2">
        <v>1</v>
      </c>
      <c r="D81" s="2">
        <v>1551</v>
      </c>
      <c r="E81" s="2">
        <v>174</v>
      </c>
      <c r="F81" s="2">
        <v>217</v>
      </c>
      <c r="G81" s="2">
        <v>63</v>
      </c>
      <c r="H81" s="2">
        <v>1126</v>
      </c>
      <c r="I81" s="2">
        <v>2053</v>
      </c>
      <c r="J81" s="2">
        <v>7</v>
      </c>
      <c r="K81" s="2">
        <v>0</v>
      </c>
    </row>
    <row r="82" spans="1:11" ht="15.75">
      <c r="A82" s="1">
        <v>0.5666666666666667</v>
      </c>
      <c r="B82" s="4" t="s">
        <v>16</v>
      </c>
      <c r="C82" s="2">
        <v>2</v>
      </c>
      <c r="D82" s="2">
        <v>1511</v>
      </c>
      <c r="E82" s="2">
        <v>3157</v>
      </c>
      <c r="F82" s="2">
        <v>578</v>
      </c>
      <c r="G82" s="2">
        <v>1507</v>
      </c>
      <c r="H82" s="2">
        <v>291</v>
      </c>
      <c r="I82" s="2">
        <v>1559</v>
      </c>
      <c r="J82" s="2">
        <v>8</v>
      </c>
      <c r="K82" s="2">
        <v>4</v>
      </c>
    </row>
    <row r="83" spans="1:11" ht="15.75">
      <c r="A83" s="1">
        <v>0.5729166666666666</v>
      </c>
      <c r="B83" s="4" t="s">
        <v>17</v>
      </c>
      <c r="C83" s="2">
        <v>3</v>
      </c>
      <c r="D83" s="2">
        <v>250</v>
      </c>
      <c r="E83" s="2">
        <v>1241</v>
      </c>
      <c r="F83" s="2">
        <v>145</v>
      </c>
      <c r="G83" s="2">
        <v>2852</v>
      </c>
      <c r="H83" s="2">
        <v>639</v>
      </c>
      <c r="I83" s="2">
        <v>340</v>
      </c>
      <c r="J83" s="2">
        <v>11</v>
      </c>
      <c r="K83" s="2">
        <v>4</v>
      </c>
    </row>
    <row r="84" spans="1:11" ht="15.75">
      <c r="A84" s="1">
        <v>0.5791666666666667</v>
      </c>
      <c r="B84" s="4" t="s">
        <v>18</v>
      </c>
      <c r="C84" s="2">
        <v>4</v>
      </c>
      <c r="D84" s="2">
        <v>3173</v>
      </c>
      <c r="E84" s="2">
        <v>378</v>
      </c>
      <c r="F84" s="2">
        <v>229</v>
      </c>
      <c r="G84" s="2">
        <v>610</v>
      </c>
      <c r="H84" s="2">
        <v>188</v>
      </c>
      <c r="I84" s="2">
        <v>191</v>
      </c>
      <c r="J84" s="2">
        <v>3</v>
      </c>
      <c r="K84" s="2">
        <v>7</v>
      </c>
    </row>
    <row r="85" spans="1:11" ht="15.75">
      <c r="A85" s="1">
        <v>0.5833333333333334</v>
      </c>
      <c r="B85" s="4" t="s">
        <v>19</v>
      </c>
      <c r="C85" s="2">
        <v>5</v>
      </c>
      <c r="D85" s="2">
        <v>217</v>
      </c>
      <c r="E85" s="2">
        <v>174</v>
      </c>
      <c r="F85" s="2">
        <v>1551</v>
      </c>
      <c r="G85" s="2">
        <v>2053</v>
      </c>
      <c r="H85" s="2">
        <v>1126</v>
      </c>
      <c r="I85" s="2">
        <v>63</v>
      </c>
      <c r="J85" s="2">
        <v>5</v>
      </c>
      <c r="K85" s="2">
        <v>2</v>
      </c>
    </row>
    <row r="86" spans="1:11" ht="15.75">
      <c r="A86" s="1">
        <v>0.5888888888888889</v>
      </c>
      <c r="B86" s="4" t="s">
        <v>20</v>
      </c>
      <c r="C86" s="2">
        <v>6</v>
      </c>
      <c r="D86" s="2">
        <v>1511</v>
      </c>
      <c r="E86" s="2">
        <v>578</v>
      </c>
      <c r="F86" s="2">
        <v>3157</v>
      </c>
      <c r="G86" s="2">
        <v>1559</v>
      </c>
      <c r="H86" s="2">
        <v>1507</v>
      </c>
      <c r="I86" s="2">
        <v>291</v>
      </c>
      <c r="J86" s="2">
        <v>6</v>
      </c>
      <c r="K86" s="2">
        <v>2</v>
      </c>
    </row>
    <row r="87" spans="1:11" ht="15.75">
      <c r="A87" s="1">
        <v>0.5944444444444444</v>
      </c>
      <c r="B87" s="4" t="s">
        <v>21</v>
      </c>
      <c r="C87" s="2">
        <v>7</v>
      </c>
      <c r="D87" s="2">
        <v>1241</v>
      </c>
      <c r="E87" s="2">
        <v>250</v>
      </c>
      <c r="F87" s="2">
        <v>145</v>
      </c>
      <c r="G87" s="2">
        <v>2852</v>
      </c>
      <c r="H87" s="2">
        <v>340</v>
      </c>
      <c r="I87" s="2">
        <v>639</v>
      </c>
      <c r="J87" s="2">
        <v>7</v>
      </c>
      <c r="K87" s="2">
        <v>5</v>
      </c>
    </row>
    <row r="88" spans="1:11" ht="15.75">
      <c r="A88" s="1">
        <v>0.6</v>
      </c>
      <c r="B88" s="4" t="s">
        <v>22</v>
      </c>
      <c r="C88" s="2">
        <v>8</v>
      </c>
      <c r="D88" s="2">
        <v>378</v>
      </c>
      <c r="E88" s="2">
        <v>229</v>
      </c>
      <c r="F88" s="2">
        <v>3173</v>
      </c>
      <c r="G88" s="2">
        <v>188</v>
      </c>
      <c r="H88" s="2">
        <v>191</v>
      </c>
      <c r="I88" s="2">
        <v>610</v>
      </c>
      <c r="J88" s="2">
        <v>0</v>
      </c>
      <c r="K88" s="2">
        <v>7</v>
      </c>
    </row>
    <row r="89" spans="1:11" ht="15.75">
      <c r="A89" s="1">
        <v>0.6097222222222222</v>
      </c>
      <c r="B89" s="4" t="s">
        <v>24</v>
      </c>
      <c r="C89" s="2">
        <v>13</v>
      </c>
      <c r="D89" s="2">
        <v>174</v>
      </c>
      <c r="E89" s="2">
        <v>217</v>
      </c>
      <c r="F89" s="2">
        <v>1551</v>
      </c>
      <c r="G89" s="2">
        <v>1511</v>
      </c>
      <c r="H89" s="2">
        <v>3157</v>
      </c>
      <c r="I89" s="2">
        <v>578</v>
      </c>
      <c r="J89" s="2">
        <v>8</v>
      </c>
      <c r="K89" s="2">
        <v>0</v>
      </c>
    </row>
    <row r="90" spans="1:11" ht="15.75">
      <c r="A90" s="1">
        <v>0.6152777777777778</v>
      </c>
      <c r="B90" s="4" t="s">
        <v>25</v>
      </c>
      <c r="C90" s="2">
        <v>14</v>
      </c>
      <c r="D90" s="2">
        <v>250</v>
      </c>
      <c r="E90" s="2">
        <v>145</v>
      </c>
      <c r="F90" s="2">
        <v>1241</v>
      </c>
      <c r="G90" s="2">
        <v>610</v>
      </c>
      <c r="H90" s="2">
        <v>191</v>
      </c>
      <c r="I90" s="2">
        <v>188</v>
      </c>
      <c r="J90" s="2">
        <v>3</v>
      </c>
      <c r="K90" s="2">
        <v>6</v>
      </c>
    </row>
    <row r="91" spans="1:11" ht="15.75">
      <c r="A91" s="1">
        <v>0.6208333333333333</v>
      </c>
      <c r="B91" s="4" t="s">
        <v>26</v>
      </c>
      <c r="C91" s="2">
        <v>15</v>
      </c>
      <c r="D91" s="2">
        <v>1551</v>
      </c>
      <c r="E91" s="2">
        <v>217</v>
      </c>
      <c r="F91" s="2">
        <v>174</v>
      </c>
      <c r="G91" s="2">
        <v>578</v>
      </c>
      <c r="H91" s="2">
        <v>3157</v>
      </c>
      <c r="I91" s="2">
        <v>1511</v>
      </c>
      <c r="J91" s="2">
        <v>7</v>
      </c>
      <c r="K91" s="2">
        <v>8</v>
      </c>
    </row>
    <row r="92" spans="1:11" ht="15.75">
      <c r="A92" s="1">
        <v>0.6291666666666667</v>
      </c>
      <c r="B92" s="4" t="s">
        <v>27</v>
      </c>
      <c r="C92" s="2">
        <v>16</v>
      </c>
      <c r="D92" s="2">
        <v>250</v>
      </c>
      <c r="E92" s="2">
        <v>1241</v>
      </c>
      <c r="F92" s="2">
        <v>145</v>
      </c>
      <c r="G92" s="2">
        <v>191</v>
      </c>
      <c r="H92" s="2">
        <v>188</v>
      </c>
      <c r="I92" s="2">
        <v>610</v>
      </c>
      <c r="J92" s="2">
        <v>2</v>
      </c>
      <c r="K92" s="2">
        <v>7</v>
      </c>
    </row>
    <row r="93" spans="1:11" ht="15.75">
      <c r="A93" s="1">
        <v>0.6354166666666666</v>
      </c>
      <c r="B93" s="4" t="s">
        <v>32</v>
      </c>
      <c r="C93" s="2">
        <v>17</v>
      </c>
      <c r="D93" s="2">
        <v>174</v>
      </c>
      <c r="E93" s="2">
        <v>217</v>
      </c>
      <c r="F93" s="2">
        <v>1551</v>
      </c>
      <c r="G93" s="2">
        <v>578</v>
      </c>
      <c r="H93" s="2">
        <v>3157</v>
      </c>
      <c r="I93" s="2">
        <v>1511</v>
      </c>
      <c r="J93" s="2">
        <v>7</v>
      </c>
      <c r="K93" s="2">
        <v>0</v>
      </c>
    </row>
    <row r="94" spans="1:11" ht="15.75">
      <c r="A94" s="1">
        <v>0.6479166666666667</v>
      </c>
      <c r="B94" s="4" t="s">
        <v>29</v>
      </c>
      <c r="C94" s="2">
        <v>19</v>
      </c>
      <c r="D94" s="2">
        <v>217</v>
      </c>
      <c r="E94" s="2">
        <v>1551</v>
      </c>
      <c r="F94" s="2">
        <v>174</v>
      </c>
      <c r="G94" s="2">
        <v>191</v>
      </c>
      <c r="H94" s="2">
        <v>610</v>
      </c>
      <c r="I94" s="2">
        <v>188</v>
      </c>
      <c r="J94" s="2">
        <v>10</v>
      </c>
      <c r="K94" s="2">
        <v>0</v>
      </c>
    </row>
    <row r="95" spans="1:11" ht="15.75">
      <c r="A95" s="1">
        <v>0.6597222222222222</v>
      </c>
      <c r="B95" s="4" t="s">
        <v>30</v>
      </c>
      <c r="C95" s="2">
        <v>20</v>
      </c>
      <c r="D95" s="2">
        <v>174</v>
      </c>
      <c r="E95" s="2">
        <v>217</v>
      </c>
      <c r="F95" s="2">
        <v>1551</v>
      </c>
      <c r="G95" s="2">
        <v>610</v>
      </c>
      <c r="H95" s="2">
        <v>188</v>
      </c>
      <c r="I95" s="2">
        <v>191</v>
      </c>
      <c r="J95" s="2">
        <v>8</v>
      </c>
      <c r="K95" s="2">
        <v>5</v>
      </c>
    </row>
    <row r="96" spans="8:11" ht="15.75">
      <c r="H96" t="s">
        <v>128</v>
      </c>
      <c r="J96">
        <f>SUM(J81:J95)</f>
        <v>92</v>
      </c>
      <c r="K96" s="32">
        <f>SUM(K81:K95)</f>
        <v>57</v>
      </c>
    </row>
    <row r="97" spans="8:11" ht="15.75">
      <c r="H97" t="s">
        <v>129</v>
      </c>
      <c r="K97">
        <f>(J96+K96)/(95-80)/2</f>
        <v>4.966666666666667</v>
      </c>
    </row>
  </sheetData>
  <sheetProtection/>
  <mergeCells count="2">
    <mergeCell ref="A1:J1"/>
    <mergeCell ref="A79:K7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19"/>
  <sheetViews>
    <sheetView zoomScalePageLayoutView="0" workbookViewId="0" topLeftCell="A95">
      <selection activeCell="K96" sqref="K96"/>
    </sheetView>
  </sheetViews>
  <sheetFormatPr defaultColWidth="8.875" defaultRowHeight="15.75"/>
  <sheetData>
    <row r="1" spans="1:10" ht="16.5" thickBot="1">
      <c r="A1" s="118" t="s">
        <v>36</v>
      </c>
      <c r="B1" s="119"/>
      <c r="C1" s="119"/>
      <c r="D1" s="119"/>
      <c r="E1" s="119"/>
      <c r="F1" s="119"/>
      <c r="G1" s="119"/>
      <c r="H1" s="119"/>
      <c r="I1" s="119"/>
      <c r="J1" s="120"/>
    </row>
    <row r="2" spans="1:11" ht="32.25" thickBot="1">
      <c r="A2" s="8" t="s">
        <v>4</v>
      </c>
      <c r="B2" s="8" t="s">
        <v>6</v>
      </c>
      <c r="C2" s="8" t="s">
        <v>7</v>
      </c>
      <c r="D2" s="8" t="s">
        <v>8</v>
      </c>
      <c r="E2" s="8" t="s">
        <v>9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11" t="s">
        <v>39</v>
      </c>
    </row>
    <row r="3" spans="1:12" ht="16.5" thickBot="1">
      <c r="A3" s="6">
        <v>0.38958333333333334</v>
      </c>
      <c r="B3" s="7">
        <v>1</v>
      </c>
      <c r="C3" s="7">
        <v>3192</v>
      </c>
      <c r="D3" s="7">
        <v>1432</v>
      </c>
      <c r="E3" s="7">
        <v>956</v>
      </c>
      <c r="F3" s="7">
        <v>847</v>
      </c>
      <c r="G3" s="7">
        <v>2002</v>
      </c>
      <c r="H3" s="7">
        <v>2542</v>
      </c>
      <c r="I3" s="7">
        <v>1</v>
      </c>
      <c r="J3" s="7">
        <v>2</v>
      </c>
      <c r="K3" s="12"/>
      <c r="L3" t="s">
        <v>41</v>
      </c>
    </row>
    <row r="4" spans="1:12" ht="16.5" thickBot="1">
      <c r="A4" s="6">
        <v>0.3951388888888889</v>
      </c>
      <c r="B4" s="7">
        <v>2</v>
      </c>
      <c r="C4" s="7">
        <v>2605</v>
      </c>
      <c r="D4" s="7">
        <v>360</v>
      </c>
      <c r="E4" s="7">
        <v>2733</v>
      </c>
      <c r="F4" s="7">
        <v>1778</v>
      </c>
      <c r="G4" s="7">
        <v>2910</v>
      </c>
      <c r="H4" s="7">
        <v>2130</v>
      </c>
      <c r="I4" s="7">
        <v>2</v>
      </c>
      <c r="J4" s="7">
        <v>2</v>
      </c>
      <c r="K4" s="14">
        <f>A4-A3</f>
        <v>0.005555555555555536</v>
      </c>
      <c r="L4" s="14"/>
    </row>
    <row r="5" spans="1:12" ht="16.5" thickBot="1">
      <c r="A5" s="6">
        <v>0.3993055555555556</v>
      </c>
      <c r="B5" s="7">
        <v>3</v>
      </c>
      <c r="C5" s="7">
        <v>2865</v>
      </c>
      <c r="D5" s="7">
        <v>3188</v>
      </c>
      <c r="E5" s="7">
        <v>2898</v>
      </c>
      <c r="F5" s="7">
        <v>948</v>
      </c>
      <c r="G5" s="7">
        <v>8</v>
      </c>
      <c r="H5" s="7">
        <v>1515</v>
      </c>
      <c r="I5" s="7">
        <v>0</v>
      </c>
      <c r="J5" s="7">
        <v>5</v>
      </c>
      <c r="K5" s="14">
        <f aca="true" t="shared" si="0" ref="K5:K68">A5-A4</f>
        <v>0.004166666666666707</v>
      </c>
      <c r="L5" s="14"/>
    </row>
    <row r="6" spans="1:12" ht="16.5" thickBot="1">
      <c r="A6" s="6">
        <v>0.4048611111111111</v>
      </c>
      <c r="B6" s="7">
        <v>4</v>
      </c>
      <c r="C6" s="7">
        <v>1571</v>
      </c>
      <c r="D6" s="7">
        <v>2635</v>
      </c>
      <c r="E6" s="7">
        <v>2192</v>
      </c>
      <c r="F6" s="7">
        <v>3024</v>
      </c>
      <c r="G6" s="7">
        <v>1983</v>
      </c>
      <c r="H6" s="7">
        <v>1510</v>
      </c>
      <c r="I6" s="7">
        <v>1</v>
      </c>
      <c r="J6" s="7">
        <v>2</v>
      </c>
      <c r="K6" s="14">
        <f t="shared" si="0"/>
        <v>0.005555555555555536</v>
      </c>
      <c r="L6" s="14"/>
    </row>
    <row r="7" spans="1:12" ht="16.5" thickBot="1">
      <c r="A7" s="6">
        <v>0.41041666666666665</v>
      </c>
      <c r="B7" s="7">
        <v>5</v>
      </c>
      <c r="C7" s="7">
        <v>2374</v>
      </c>
      <c r="D7" s="7">
        <v>955</v>
      </c>
      <c r="E7" s="7">
        <v>3145</v>
      </c>
      <c r="F7" s="7">
        <v>1823</v>
      </c>
      <c r="G7" s="7">
        <v>2147</v>
      </c>
      <c r="H7" s="7">
        <v>2521</v>
      </c>
      <c r="I7" s="7">
        <v>3</v>
      </c>
      <c r="J7" s="7">
        <v>2</v>
      </c>
      <c r="K7" s="14">
        <f t="shared" si="0"/>
        <v>0.005555555555555536</v>
      </c>
      <c r="L7" s="14"/>
    </row>
    <row r="8" spans="1:12" ht="16.5" thickBot="1">
      <c r="A8" s="6">
        <v>0.4201388888888889</v>
      </c>
      <c r="B8" s="7">
        <v>6</v>
      </c>
      <c r="C8" s="7">
        <v>3223</v>
      </c>
      <c r="D8" s="7">
        <v>753</v>
      </c>
      <c r="E8" s="7">
        <v>949</v>
      </c>
      <c r="F8" s="7">
        <v>1700</v>
      </c>
      <c r="G8" s="7">
        <v>3165</v>
      </c>
      <c r="H8" s="7">
        <v>2471</v>
      </c>
      <c r="I8" s="7">
        <v>0</v>
      </c>
      <c r="J8" s="7">
        <v>5</v>
      </c>
      <c r="K8" s="14">
        <f t="shared" si="0"/>
        <v>0.009722222222222243</v>
      </c>
      <c r="L8" s="14"/>
    </row>
    <row r="9" spans="1:12" ht="16.5" thickBot="1">
      <c r="A9" s="6">
        <v>0.42569444444444443</v>
      </c>
      <c r="B9" s="7">
        <v>7</v>
      </c>
      <c r="C9" s="7">
        <v>2411</v>
      </c>
      <c r="D9" s="7">
        <v>1540</v>
      </c>
      <c r="E9" s="7">
        <v>2557</v>
      </c>
      <c r="F9" s="7">
        <v>2915</v>
      </c>
      <c r="G9" s="7">
        <v>3210</v>
      </c>
      <c r="H9" s="7">
        <v>2951</v>
      </c>
      <c r="I9" s="7">
        <v>3</v>
      </c>
      <c r="J9" s="7">
        <v>0</v>
      </c>
      <c r="K9" s="14">
        <f t="shared" si="0"/>
        <v>0.005555555555555536</v>
      </c>
      <c r="L9" s="14"/>
    </row>
    <row r="10" spans="1:12" ht="16.5" thickBot="1">
      <c r="A10" s="6">
        <v>0.4291666666666667</v>
      </c>
      <c r="B10" s="7">
        <v>8</v>
      </c>
      <c r="C10" s="7">
        <v>2811</v>
      </c>
      <c r="D10" s="7">
        <v>2922</v>
      </c>
      <c r="E10" s="7">
        <v>488</v>
      </c>
      <c r="F10" s="7">
        <v>997</v>
      </c>
      <c r="G10" s="7">
        <v>1318</v>
      </c>
      <c r="H10" s="7">
        <v>2522</v>
      </c>
      <c r="I10" s="7">
        <v>2</v>
      </c>
      <c r="J10" s="7">
        <v>1</v>
      </c>
      <c r="K10" s="14">
        <f t="shared" si="0"/>
        <v>0.0034722222222222654</v>
      </c>
      <c r="L10" s="14"/>
    </row>
    <row r="11" spans="1:12" ht="16.5" thickBot="1">
      <c r="A11" s="6">
        <v>0.43402777777777773</v>
      </c>
      <c r="B11" s="7">
        <v>9</v>
      </c>
      <c r="C11" s="7">
        <v>957</v>
      </c>
      <c r="D11" s="7">
        <v>3013</v>
      </c>
      <c r="E11" s="7">
        <v>1425</v>
      </c>
      <c r="F11" s="7">
        <v>2517</v>
      </c>
      <c r="G11" s="7">
        <v>2046</v>
      </c>
      <c r="H11" s="7">
        <v>368</v>
      </c>
      <c r="I11" s="7">
        <v>0</v>
      </c>
      <c r="J11" s="7">
        <v>4</v>
      </c>
      <c r="K11" s="14">
        <f t="shared" si="0"/>
        <v>0.004861111111111038</v>
      </c>
      <c r="L11" s="14"/>
    </row>
    <row r="12" spans="1:12" ht="16.5" thickBot="1">
      <c r="A12" s="6">
        <v>0.4388888888888889</v>
      </c>
      <c r="B12" s="7">
        <v>10</v>
      </c>
      <c r="C12" s="7">
        <v>2550</v>
      </c>
      <c r="D12" s="7">
        <v>3131</v>
      </c>
      <c r="E12" s="7">
        <v>3213</v>
      </c>
      <c r="F12" s="7">
        <v>3311</v>
      </c>
      <c r="G12" s="7">
        <v>1595</v>
      </c>
      <c r="H12" s="7">
        <v>2990</v>
      </c>
      <c r="I12" s="7">
        <v>0</v>
      </c>
      <c r="J12" s="7">
        <v>0</v>
      </c>
      <c r="K12" s="14">
        <f t="shared" si="0"/>
        <v>0.004861111111111149</v>
      </c>
      <c r="L12" s="14"/>
    </row>
    <row r="13" spans="1:12" ht="16.5" thickBot="1">
      <c r="A13" s="6">
        <v>0.44375</v>
      </c>
      <c r="B13" s="7">
        <v>11</v>
      </c>
      <c r="C13" s="7">
        <v>2898</v>
      </c>
      <c r="D13" s="7">
        <v>2605</v>
      </c>
      <c r="E13" s="7">
        <v>3223</v>
      </c>
      <c r="F13" s="7">
        <v>3070</v>
      </c>
      <c r="G13" s="7">
        <v>1571</v>
      </c>
      <c r="H13" s="7">
        <v>955</v>
      </c>
      <c r="I13" s="7">
        <v>0</v>
      </c>
      <c r="J13" s="7">
        <v>2</v>
      </c>
      <c r="K13" s="14">
        <f t="shared" si="0"/>
        <v>0.004861111111111094</v>
      </c>
      <c r="L13" s="14"/>
    </row>
    <row r="14" spans="1:12" ht="16.5" thickBot="1">
      <c r="A14" s="6">
        <v>0.4486111111111111</v>
      </c>
      <c r="B14" s="7">
        <v>12</v>
      </c>
      <c r="C14" s="7">
        <v>1700</v>
      </c>
      <c r="D14" s="7">
        <v>1510</v>
      </c>
      <c r="E14" s="7">
        <v>3210</v>
      </c>
      <c r="F14" s="7">
        <v>2733</v>
      </c>
      <c r="G14" s="7">
        <v>2521</v>
      </c>
      <c r="H14" s="7">
        <v>3024</v>
      </c>
      <c r="I14" s="7">
        <v>3</v>
      </c>
      <c r="J14" s="7">
        <v>0</v>
      </c>
      <c r="K14" s="14">
        <f t="shared" si="0"/>
        <v>0.004861111111111149</v>
      </c>
      <c r="L14" s="14"/>
    </row>
    <row r="15" spans="1:12" ht="16.5" thickBot="1">
      <c r="A15" s="6">
        <v>0.4534722222222222</v>
      </c>
      <c r="B15" s="7">
        <v>13</v>
      </c>
      <c r="C15" s="7">
        <v>2374</v>
      </c>
      <c r="D15" s="7">
        <v>8</v>
      </c>
      <c r="E15" s="7">
        <v>956</v>
      </c>
      <c r="F15" s="7">
        <v>1778</v>
      </c>
      <c r="G15" s="7">
        <v>2951</v>
      </c>
      <c r="H15" s="7">
        <v>1515</v>
      </c>
      <c r="I15" s="7">
        <v>1</v>
      </c>
      <c r="J15" s="7">
        <v>0</v>
      </c>
      <c r="K15" s="14">
        <f t="shared" si="0"/>
        <v>0.004861111111111094</v>
      </c>
      <c r="L15" s="14"/>
    </row>
    <row r="16" spans="1:12" ht="16.5" thickBot="1">
      <c r="A16" s="6">
        <v>0.4583333333333333</v>
      </c>
      <c r="B16" s="7">
        <v>14</v>
      </c>
      <c r="C16" s="7">
        <v>368</v>
      </c>
      <c r="D16" s="7">
        <v>2910</v>
      </c>
      <c r="E16" s="7">
        <v>2192</v>
      </c>
      <c r="F16" s="7">
        <v>2915</v>
      </c>
      <c r="G16" s="7">
        <v>2517</v>
      </c>
      <c r="H16" s="7">
        <v>2811</v>
      </c>
      <c r="I16" s="7">
        <v>2</v>
      </c>
      <c r="J16" s="7">
        <v>0</v>
      </c>
      <c r="K16" s="14">
        <f t="shared" si="0"/>
        <v>0.004861111111111094</v>
      </c>
      <c r="L16" s="14"/>
    </row>
    <row r="17" spans="1:12" ht="16.5" thickBot="1">
      <c r="A17" s="6">
        <v>0.4625</v>
      </c>
      <c r="B17" s="7">
        <v>15</v>
      </c>
      <c r="C17" s="7">
        <v>2130</v>
      </c>
      <c r="D17" s="7">
        <v>3145</v>
      </c>
      <c r="E17" s="7">
        <v>1432</v>
      </c>
      <c r="F17" s="7">
        <v>957</v>
      </c>
      <c r="G17" s="7">
        <v>2471</v>
      </c>
      <c r="H17" s="7">
        <v>488</v>
      </c>
      <c r="I17" s="7">
        <v>2</v>
      </c>
      <c r="J17" s="7">
        <v>4</v>
      </c>
      <c r="K17" s="14">
        <f t="shared" si="0"/>
        <v>0.004166666666666707</v>
      </c>
      <c r="L17" s="14"/>
    </row>
    <row r="18" spans="1:12" ht="16.5" thickBot="1">
      <c r="A18" s="6">
        <v>0.4680555555555555</v>
      </c>
      <c r="B18" s="7">
        <v>16</v>
      </c>
      <c r="C18" s="7">
        <v>3165</v>
      </c>
      <c r="D18" s="7">
        <v>2990</v>
      </c>
      <c r="E18" s="7">
        <v>2411</v>
      </c>
      <c r="F18" s="7">
        <v>3070</v>
      </c>
      <c r="G18" s="7">
        <v>1595</v>
      </c>
      <c r="H18" s="7">
        <v>2635</v>
      </c>
      <c r="I18" s="7">
        <v>1</v>
      </c>
      <c r="J18" s="7">
        <v>0</v>
      </c>
      <c r="K18" s="14">
        <f t="shared" si="0"/>
        <v>0.00555555555555548</v>
      </c>
      <c r="L18" s="14"/>
    </row>
    <row r="19" spans="1:12" ht="16.5" thickBot="1">
      <c r="A19" s="6">
        <v>0.47222222222222227</v>
      </c>
      <c r="B19" s="7">
        <v>17</v>
      </c>
      <c r="C19" s="7">
        <v>1983</v>
      </c>
      <c r="D19" s="7">
        <v>1823</v>
      </c>
      <c r="E19" s="7">
        <v>1425</v>
      </c>
      <c r="F19" s="7">
        <v>847</v>
      </c>
      <c r="G19" s="7">
        <v>2550</v>
      </c>
      <c r="H19" s="7">
        <v>948</v>
      </c>
      <c r="I19" s="7">
        <v>3</v>
      </c>
      <c r="J19" s="7">
        <v>0</v>
      </c>
      <c r="K19" s="14">
        <f t="shared" si="0"/>
        <v>0.004166666666666763</v>
      </c>
      <c r="L19" s="14"/>
    </row>
    <row r="20" spans="1:12" ht="16.5" thickBot="1">
      <c r="A20" s="6">
        <v>0.4770833333333333</v>
      </c>
      <c r="B20" s="7">
        <v>18</v>
      </c>
      <c r="C20" s="7">
        <v>3192</v>
      </c>
      <c r="D20" s="7">
        <v>360</v>
      </c>
      <c r="E20" s="7">
        <v>2002</v>
      </c>
      <c r="F20" s="7">
        <v>2557</v>
      </c>
      <c r="G20" s="7">
        <v>3013</v>
      </c>
      <c r="H20" s="7">
        <v>3213</v>
      </c>
      <c r="I20" s="7">
        <v>2</v>
      </c>
      <c r="J20" s="7">
        <v>0</v>
      </c>
      <c r="K20" s="14">
        <f t="shared" si="0"/>
        <v>0.004861111111111038</v>
      </c>
      <c r="L20" s="14"/>
    </row>
    <row r="21" spans="1:12" ht="16.5" thickBot="1">
      <c r="A21" s="6">
        <v>0.48125</v>
      </c>
      <c r="B21" s="7">
        <v>19</v>
      </c>
      <c r="C21" s="7">
        <v>3188</v>
      </c>
      <c r="D21" s="7">
        <v>3311</v>
      </c>
      <c r="E21" s="7">
        <v>949</v>
      </c>
      <c r="F21" s="7">
        <v>753</v>
      </c>
      <c r="G21" s="7">
        <v>2147</v>
      </c>
      <c r="H21" s="7">
        <v>2522</v>
      </c>
      <c r="I21" s="7">
        <v>2</v>
      </c>
      <c r="J21" s="7">
        <v>3</v>
      </c>
      <c r="K21" s="14">
        <f t="shared" si="0"/>
        <v>0.004166666666666707</v>
      </c>
      <c r="L21" s="14"/>
    </row>
    <row r="22" spans="1:12" ht="16.5" thickBot="1">
      <c r="A22" s="6">
        <v>0.48680555555555555</v>
      </c>
      <c r="B22" s="7">
        <v>20</v>
      </c>
      <c r="C22" s="7">
        <v>2922</v>
      </c>
      <c r="D22" s="7">
        <v>1318</v>
      </c>
      <c r="E22" s="7">
        <v>2046</v>
      </c>
      <c r="F22" s="7">
        <v>3131</v>
      </c>
      <c r="G22" s="7">
        <v>2542</v>
      </c>
      <c r="H22" s="7">
        <v>2865</v>
      </c>
      <c r="I22" s="7">
        <v>0</v>
      </c>
      <c r="J22" s="7">
        <v>1</v>
      </c>
      <c r="K22" s="14">
        <f t="shared" si="0"/>
        <v>0.005555555555555536</v>
      </c>
      <c r="L22" s="14"/>
    </row>
    <row r="23" spans="1:12" ht="16.5" thickBot="1">
      <c r="A23" s="6">
        <v>0.4895833333333333</v>
      </c>
      <c r="B23" s="7">
        <v>21</v>
      </c>
      <c r="C23" s="7">
        <v>1540</v>
      </c>
      <c r="D23" s="7">
        <v>1700</v>
      </c>
      <c r="E23" s="7">
        <v>957</v>
      </c>
      <c r="F23" s="7">
        <v>997</v>
      </c>
      <c r="G23" s="7">
        <v>2898</v>
      </c>
      <c r="H23" s="7">
        <v>956</v>
      </c>
      <c r="I23" s="7">
        <v>4</v>
      </c>
      <c r="J23" s="7">
        <v>8</v>
      </c>
      <c r="K23" s="14">
        <f t="shared" si="0"/>
        <v>0.002777777777777768</v>
      </c>
      <c r="L23" s="14"/>
    </row>
    <row r="24" spans="1:12" ht="16.5" thickBot="1">
      <c r="A24" s="6">
        <v>0.49444444444444446</v>
      </c>
      <c r="B24" s="7">
        <v>22</v>
      </c>
      <c r="C24" s="7">
        <v>2374</v>
      </c>
      <c r="D24" s="7">
        <v>948</v>
      </c>
      <c r="E24" s="7">
        <v>368</v>
      </c>
      <c r="F24" s="7">
        <v>2635</v>
      </c>
      <c r="G24" s="7">
        <v>3145</v>
      </c>
      <c r="H24" s="7">
        <v>2733</v>
      </c>
      <c r="I24" s="7">
        <v>3</v>
      </c>
      <c r="J24" s="7">
        <v>0</v>
      </c>
      <c r="K24" s="14">
        <f t="shared" si="0"/>
        <v>0.004861111111111149</v>
      </c>
      <c r="L24" s="14"/>
    </row>
    <row r="25" spans="1:12" ht="16.5" thickBot="1">
      <c r="A25" s="6">
        <v>0.5027777777777778</v>
      </c>
      <c r="B25" s="7">
        <v>23</v>
      </c>
      <c r="C25" s="7">
        <v>1425</v>
      </c>
      <c r="D25" s="7">
        <v>1515</v>
      </c>
      <c r="E25" s="7">
        <v>2471</v>
      </c>
      <c r="F25" s="7">
        <v>1571</v>
      </c>
      <c r="G25" s="7">
        <v>2411</v>
      </c>
      <c r="H25" s="7">
        <v>2002</v>
      </c>
      <c r="I25" s="7">
        <v>1</v>
      </c>
      <c r="J25" s="7">
        <v>1</v>
      </c>
      <c r="K25" s="14">
        <f t="shared" si="0"/>
        <v>0.008333333333333304</v>
      </c>
      <c r="L25" s="14"/>
    </row>
    <row r="26" spans="1:12" ht="16.5" thickBot="1">
      <c r="A26" s="6">
        <v>0.5069444444444444</v>
      </c>
      <c r="B26" s="7">
        <v>24</v>
      </c>
      <c r="C26" s="7">
        <v>2521</v>
      </c>
      <c r="D26" s="7">
        <v>2915</v>
      </c>
      <c r="E26" s="7">
        <v>2522</v>
      </c>
      <c r="F26" s="7">
        <v>3013</v>
      </c>
      <c r="G26" s="7">
        <v>2550</v>
      </c>
      <c r="H26" s="7">
        <v>2130</v>
      </c>
      <c r="I26" s="7">
        <v>1</v>
      </c>
      <c r="J26" s="7">
        <v>0</v>
      </c>
      <c r="K26" s="14">
        <f t="shared" si="0"/>
        <v>0.004166666666666652</v>
      </c>
      <c r="L26" s="14"/>
    </row>
    <row r="27" spans="1:12" ht="16.5" thickBot="1">
      <c r="A27" s="6">
        <v>0.5104166666666666</v>
      </c>
      <c r="B27" s="7">
        <v>25</v>
      </c>
      <c r="C27" s="7">
        <v>3311</v>
      </c>
      <c r="D27" s="7">
        <v>3210</v>
      </c>
      <c r="E27" s="7">
        <v>1778</v>
      </c>
      <c r="F27" s="7">
        <v>3192</v>
      </c>
      <c r="G27" s="7">
        <v>3070</v>
      </c>
      <c r="H27" s="7">
        <v>2046</v>
      </c>
      <c r="I27" s="7">
        <v>2</v>
      </c>
      <c r="J27" s="7">
        <v>3</v>
      </c>
      <c r="K27" s="14">
        <f t="shared" si="0"/>
        <v>0.00347222222222221</v>
      </c>
      <c r="L27" s="14" t="s">
        <v>48</v>
      </c>
    </row>
    <row r="28" spans="1:12" ht="16.5" thickBot="1">
      <c r="A28" s="6">
        <v>0.513888888888889</v>
      </c>
      <c r="B28" s="7">
        <v>26</v>
      </c>
      <c r="C28" s="7">
        <v>955</v>
      </c>
      <c r="D28" s="7">
        <v>2951</v>
      </c>
      <c r="E28" s="7">
        <v>1595</v>
      </c>
      <c r="F28" s="7">
        <v>2865</v>
      </c>
      <c r="G28" s="7">
        <v>1432</v>
      </c>
      <c r="H28" s="7">
        <v>1983</v>
      </c>
      <c r="I28" s="7">
        <v>3</v>
      </c>
      <c r="J28" s="7">
        <v>5</v>
      </c>
      <c r="K28" s="14">
        <f t="shared" si="0"/>
        <v>0.003472222222222321</v>
      </c>
      <c r="L28" s="14"/>
    </row>
    <row r="29" spans="1:12" ht="16.5" thickBot="1">
      <c r="A29" s="6">
        <v>0.56875</v>
      </c>
      <c r="B29" s="7">
        <v>27</v>
      </c>
      <c r="C29" s="7">
        <v>847</v>
      </c>
      <c r="D29" s="7">
        <v>997</v>
      </c>
      <c r="E29" s="7">
        <v>2517</v>
      </c>
      <c r="F29" s="7">
        <v>2147</v>
      </c>
      <c r="G29" s="7">
        <v>3188</v>
      </c>
      <c r="H29" s="7">
        <v>2605</v>
      </c>
      <c r="I29" s="7">
        <v>8</v>
      </c>
      <c r="J29" s="7">
        <v>1</v>
      </c>
      <c r="K29" s="14"/>
      <c r="L29" s="14" t="s">
        <v>46</v>
      </c>
    </row>
    <row r="30" spans="1:12" ht="16.5" thickBot="1">
      <c r="A30" s="6">
        <v>0.5729166666666666</v>
      </c>
      <c r="B30" s="7">
        <v>28</v>
      </c>
      <c r="C30" s="7">
        <v>2192</v>
      </c>
      <c r="D30" s="7">
        <v>3213</v>
      </c>
      <c r="E30" s="7">
        <v>3165</v>
      </c>
      <c r="F30" s="7">
        <v>8</v>
      </c>
      <c r="G30" s="7">
        <v>488</v>
      </c>
      <c r="H30" s="7">
        <v>1540</v>
      </c>
      <c r="I30" s="7">
        <v>4</v>
      </c>
      <c r="J30" s="7">
        <v>7</v>
      </c>
      <c r="K30" s="14">
        <f t="shared" si="0"/>
        <v>0.004166666666666652</v>
      </c>
      <c r="L30" s="14"/>
    </row>
    <row r="31" spans="1:12" ht="16.5" thickBot="1">
      <c r="A31" s="6">
        <v>0.5777777777777778</v>
      </c>
      <c r="B31" s="7">
        <v>29</v>
      </c>
      <c r="C31" s="7">
        <v>3223</v>
      </c>
      <c r="D31" s="7">
        <v>2811</v>
      </c>
      <c r="E31" s="7">
        <v>1510</v>
      </c>
      <c r="F31" s="7">
        <v>3131</v>
      </c>
      <c r="G31" s="7">
        <v>949</v>
      </c>
      <c r="H31" s="7">
        <v>360</v>
      </c>
      <c r="I31" s="7">
        <v>4</v>
      </c>
      <c r="J31" s="7">
        <v>2</v>
      </c>
      <c r="K31" s="14">
        <f t="shared" si="0"/>
        <v>0.004861111111111205</v>
      </c>
      <c r="L31" s="14"/>
    </row>
    <row r="32" spans="1:12" ht="16.5" thickBot="1">
      <c r="A32" s="6">
        <v>0.58125</v>
      </c>
      <c r="B32" s="7">
        <v>30</v>
      </c>
      <c r="C32" s="7">
        <v>2557</v>
      </c>
      <c r="D32" s="7">
        <v>2910</v>
      </c>
      <c r="E32" s="7">
        <v>2990</v>
      </c>
      <c r="F32" s="7">
        <v>2542</v>
      </c>
      <c r="G32" s="7">
        <v>1318</v>
      </c>
      <c r="H32" s="7">
        <v>1823</v>
      </c>
      <c r="I32" s="7">
        <v>5</v>
      </c>
      <c r="J32" s="7">
        <v>1</v>
      </c>
      <c r="K32" s="14">
        <f t="shared" si="0"/>
        <v>0.00347222222222221</v>
      </c>
      <c r="L32" s="14"/>
    </row>
    <row r="33" spans="1:12" ht="16.5" thickBot="1">
      <c r="A33" s="6">
        <v>0.5875</v>
      </c>
      <c r="B33" s="7">
        <v>31</v>
      </c>
      <c r="C33" s="7">
        <v>753</v>
      </c>
      <c r="D33" s="7">
        <v>2922</v>
      </c>
      <c r="E33" s="7">
        <v>2521</v>
      </c>
      <c r="F33" s="7">
        <v>3024</v>
      </c>
      <c r="G33" s="7">
        <v>1515</v>
      </c>
      <c r="H33" s="7">
        <v>368</v>
      </c>
      <c r="I33" s="7">
        <v>6</v>
      </c>
      <c r="J33" s="7">
        <v>3</v>
      </c>
      <c r="K33" s="14">
        <f t="shared" si="0"/>
        <v>0.006249999999999978</v>
      </c>
      <c r="L33" s="14"/>
    </row>
    <row r="34" spans="1:12" ht="16.5" thickBot="1">
      <c r="A34" s="6">
        <v>0.5916666666666667</v>
      </c>
      <c r="B34" s="7">
        <v>32</v>
      </c>
      <c r="C34" s="7">
        <v>2130</v>
      </c>
      <c r="D34" s="7">
        <v>3210</v>
      </c>
      <c r="E34" s="7">
        <v>1571</v>
      </c>
      <c r="F34" s="7">
        <v>955</v>
      </c>
      <c r="G34" s="7">
        <v>2517</v>
      </c>
      <c r="H34" s="7">
        <v>2865</v>
      </c>
      <c r="I34" s="7">
        <v>1</v>
      </c>
      <c r="J34" s="7">
        <v>0</v>
      </c>
      <c r="K34" s="14">
        <f t="shared" si="0"/>
        <v>0.004166666666666652</v>
      </c>
      <c r="L34" s="14"/>
    </row>
    <row r="35" spans="1:12" ht="16.5" thickBot="1">
      <c r="A35" s="6">
        <v>0.6006944444444444</v>
      </c>
      <c r="B35" s="7">
        <v>33</v>
      </c>
      <c r="C35" s="7">
        <v>2192</v>
      </c>
      <c r="D35" s="7">
        <v>2147</v>
      </c>
      <c r="E35" s="7">
        <v>1432</v>
      </c>
      <c r="F35" s="7">
        <v>956</v>
      </c>
      <c r="G35" s="7">
        <v>2550</v>
      </c>
      <c r="H35" s="7">
        <v>1700</v>
      </c>
      <c r="I35" s="7">
        <v>2</v>
      </c>
      <c r="J35" s="7">
        <v>0</v>
      </c>
      <c r="K35" s="14">
        <f t="shared" si="0"/>
        <v>0.009027777777777746</v>
      </c>
      <c r="L35" s="14"/>
    </row>
    <row r="36" spans="1:12" ht="16.5" thickBot="1">
      <c r="A36" s="6">
        <v>0.6041666666666666</v>
      </c>
      <c r="B36" s="7">
        <v>34</v>
      </c>
      <c r="C36" s="7">
        <v>3213</v>
      </c>
      <c r="D36" s="7">
        <v>2046</v>
      </c>
      <c r="E36" s="7">
        <v>488</v>
      </c>
      <c r="F36" s="7">
        <v>2374</v>
      </c>
      <c r="G36" s="7">
        <v>1510</v>
      </c>
      <c r="H36" s="7">
        <v>2411</v>
      </c>
      <c r="I36" s="7">
        <v>1</v>
      </c>
      <c r="J36" s="7">
        <v>2</v>
      </c>
      <c r="K36" s="14">
        <f t="shared" si="0"/>
        <v>0.00347222222222221</v>
      </c>
      <c r="L36" s="14"/>
    </row>
    <row r="37" spans="1:12" ht="16.5" thickBot="1">
      <c r="A37" s="6">
        <v>0.6090277777777778</v>
      </c>
      <c r="B37" s="7">
        <v>35</v>
      </c>
      <c r="C37" s="7">
        <v>2898</v>
      </c>
      <c r="D37" s="7">
        <v>3070</v>
      </c>
      <c r="E37" s="7">
        <v>3165</v>
      </c>
      <c r="F37" s="7">
        <v>847</v>
      </c>
      <c r="G37" s="7">
        <v>2557</v>
      </c>
      <c r="H37" s="7">
        <v>2522</v>
      </c>
      <c r="I37" s="7">
        <v>2</v>
      </c>
      <c r="J37" s="7">
        <v>2</v>
      </c>
      <c r="K37" s="14">
        <f t="shared" si="0"/>
        <v>0.004861111111111205</v>
      </c>
      <c r="L37" s="14"/>
    </row>
    <row r="38" spans="1:12" ht="16.5" thickBot="1">
      <c r="A38" s="6">
        <v>0.6145833333333334</v>
      </c>
      <c r="B38" s="7">
        <v>36</v>
      </c>
      <c r="C38" s="7">
        <v>2635</v>
      </c>
      <c r="D38" s="7">
        <v>2910</v>
      </c>
      <c r="E38" s="7">
        <v>3188</v>
      </c>
      <c r="F38" s="7">
        <v>2471</v>
      </c>
      <c r="G38" s="7">
        <v>3131</v>
      </c>
      <c r="H38" s="7">
        <v>2951</v>
      </c>
      <c r="I38" s="7">
        <v>1</v>
      </c>
      <c r="J38" s="7">
        <v>0</v>
      </c>
      <c r="K38" s="14">
        <f t="shared" si="0"/>
        <v>0.005555555555555536</v>
      </c>
      <c r="L38" s="14"/>
    </row>
    <row r="39" spans="1:12" ht="16.5" thickBot="1">
      <c r="A39" s="6">
        <v>0.6180555555555556</v>
      </c>
      <c r="B39" s="7">
        <v>37</v>
      </c>
      <c r="C39" s="7">
        <v>1983</v>
      </c>
      <c r="D39" s="7">
        <v>2915</v>
      </c>
      <c r="E39" s="7">
        <v>2733</v>
      </c>
      <c r="F39" s="7">
        <v>957</v>
      </c>
      <c r="G39" s="7">
        <v>3311</v>
      </c>
      <c r="H39" s="7">
        <v>2605</v>
      </c>
      <c r="I39" s="7">
        <v>4</v>
      </c>
      <c r="J39" s="7">
        <v>0</v>
      </c>
      <c r="K39" s="14">
        <f t="shared" si="0"/>
        <v>0.00347222222222221</v>
      </c>
      <c r="L39" s="14"/>
    </row>
    <row r="40" spans="1:12" ht="16.5" thickBot="1">
      <c r="A40" s="6">
        <v>0.6222222222222222</v>
      </c>
      <c r="B40" s="7">
        <v>38</v>
      </c>
      <c r="C40" s="7">
        <v>1425</v>
      </c>
      <c r="D40" s="7">
        <v>3145</v>
      </c>
      <c r="E40" s="7">
        <v>2990</v>
      </c>
      <c r="F40" s="7">
        <v>2922</v>
      </c>
      <c r="G40" s="7">
        <v>1540</v>
      </c>
      <c r="H40" s="7">
        <v>3192</v>
      </c>
      <c r="I40" s="7">
        <v>1</v>
      </c>
      <c r="J40" s="7">
        <v>4</v>
      </c>
      <c r="K40" s="14">
        <f t="shared" si="0"/>
        <v>0.004166666666666652</v>
      </c>
      <c r="L40" s="14"/>
    </row>
    <row r="41" spans="1:12" ht="16.5" thickBot="1">
      <c r="A41" s="6">
        <v>0.6263888888888889</v>
      </c>
      <c r="B41" s="7">
        <v>39</v>
      </c>
      <c r="C41" s="7">
        <v>753</v>
      </c>
      <c r="D41" s="7">
        <v>360</v>
      </c>
      <c r="E41" s="7">
        <v>997</v>
      </c>
      <c r="F41" s="7">
        <v>1823</v>
      </c>
      <c r="G41" s="7">
        <v>1595</v>
      </c>
      <c r="H41" s="7">
        <v>8</v>
      </c>
      <c r="I41" s="7">
        <v>8</v>
      </c>
      <c r="J41" s="7">
        <v>3</v>
      </c>
      <c r="K41" s="14">
        <f t="shared" si="0"/>
        <v>0.004166666666666652</v>
      </c>
      <c r="L41" s="14"/>
    </row>
    <row r="42" spans="1:12" ht="16.5" thickBot="1">
      <c r="A42" s="6">
        <v>0.6305555555555555</v>
      </c>
      <c r="B42" s="7">
        <v>40</v>
      </c>
      <c r="C42" s="7">
        <v>3013</v>
      </c>
      <c r="D42" s="7">
        <v>3024</v>
      </c>
      <c r="E42" s="7">
        <v>2542</v>
      </c>
      <c r="F42" s="7">
        <v>948</v>
      </c>
      <c r="G42" s="7">
        <v>2811</v>
      </c>
      <c r="H42" s="7">
        <v>949</v>
      </c>
      <c r="I42" s="7">
        <v>1</v>
      </c>
      <c r="J42" s="7">
        <v>5</v>
      </c>
      <c r="K42" s="14">
        <f t="shared" si="0"/>
        <v>0.004166666666666652</v>
      </c>
      <c r="L42" s="14"/>
    </row>
    <row r="43" spans="1:12" ht="16.5" thickBot="1">
      <c r="A43" s="6">
        <v>0.6340277777777777</v>
      </c>
      <c r="B43" s="7">
        <v>41</v>
      </c>
      <c r="C43" s="7">
        <v>3223</v>
      </c>
      <c r="D43" s="7">
        <v>1318</v>
      </c>
      <c r="E43" s="7">
        <v>3188</v>
      </c>
      <c r="F43" s="7">
        <v>2002</v>
      </c>
      <c r="G43" s="7">
        <v>1778</v>
      </c>
      <c r="H43" s="7">
        <v>2374</v>
      </c>
      <c r="I43" s="7">
        <v>1</v>
      </c>
      <c r="J43" s="7">
        <v>0</v>
      </c>
      <c r="K43" s="14">
        <f t="shared" si="0"/>
        <v>0.00347222222222221</v>
      </c>
      <c r="L43" s="14"/>
    </row>
    <row r="44" spans="1:12" ht="16.5" thickBot="1">
      <c r="A44" s="6">
        <v>0.638888888888889</v>
      </c>
      <c r="B44" s="7">
        <v>42</v>
      </c>
      <c r="C44" s="7">
        <v>2521</v>
      </c>
      <c r="D44" s="7">
        <v>2471</v>
      </c>
      <c r="E44" s="7">
        <v>2635</v>
      </c>
      <c r="F44" s="7">
        <v>3311</v>
      </c>
      <c r="G44" s="7">
        <v>2865</v>
      </c>
      <c r="H44" s="7">
        <v>2557</v>
      </c>
      <c r="I44" s="7">
        <v>0</v>
      </c>
      <c r="J44" s="7">
        <v>2</v>
      </c>
      <c r="K44" s="14">
        <f t="shared" si="0"/>
        <v>0.004861111111111205</v>
      </c>
      <c r="L44" s="14"/>
    </row>
    <row r="45" spans="1:12" ht="16.5" thickBot="1">
      <c r="A45" s="6">
        <v>0.6430555555555556</v>
      </c>
      <c r="B45" s="7">
        <v>43</v>
      </c>
      <c r="C45" s="7">
        <v>368</v>
      </c>
      <c r="D45" s="7">
        <v>3131</v>
      </c>
      <c r="E45" s="7">
        <v>1425</v>
      </c>
      <c r="F45" s="7">
        <v>488</v>
      </c>
      <c r="G45" s="7">
        <v>2605</v>
      </c>
      <c r="H45" s="7">
        <v>1983</v>
      </c>
      <c r="I45" s="7">
        <v>1</v>
      </c>
      <c r="J45" s="7">
        <v>7</v>
      </c>
      <c r="K45" s="14">
        <f t="shared" si="0"/>
        <v>0.004166666666666652</v>
      </c>
      <c r="L45" s="14"/>
    </row>
    <row r="46" spans="1:12" ht="16.5" thickBot="1">
      <c r="A46" s="6">
        <v>0.6472222222222223</v>
      </c>
      <c r="B46" s="7">
        <v>44</v>
      </c>
      <c r="C46" s="7">
        <v>2046</v>
      </c>
      <c r="D46" s="7">
        <v>2550</v>
      </c>
      <c r="E46" s="7">
        <v>1823</v>
      </c>
      <c r="F46" s="7">
        <v>1571</v>
      </c>
      <c r="G46" s="7">
        <v>2922</v>
      </c>
      <c r="H46" s="7">
        <v>3165</v>
      </c>
      <c r="I46" s="7">
        <v>1</v>
      </c>
      <c r="J46" s="7">
        <v>4</v>
      </c>
      <c r="K46" s="14">
        <f t="shared" si="0"/>
        <v>0.004166666666666652</v>
      </c>
      <c r="L46" s="14"/>
    </row>
    <row r="47" spans="1:12" ht="16.5" thickBot="1">
      <c r="A47" s="6">
        <v>0.6506944444444445</v>
      </c>
      <c r="B47" s="7">
        <v>45</v>
      </c>
      <c r="C47" s="7">
        <v>847</v>
      </c>
      <c r="D47" s="7">
        <v>2733</v>
      </c>
      <c r="E47" s="7">
        <v>2811</v>
      </c>
      <c r="F47" s="7">
        <v>3213</v>
      </c>
      <c r="G47" s="7">
        <v>2951</v>
      </c>
      <c r="H47" s="7">
        <v>753</v>
      </c>
      <c r="I47" s="7">
        <v>8</v>
      </c>
      <c r="J47" s="7">
        <v>4</v>
      </c>
      <c r="K47" s="14">
        <f t="shared" si="0"/>
        <v>0.00347222222222221</v>
      </c>
      <c r="L47" s="14"/>
    </row>
    <row r="48" spans="1:12" ht="16.5" thickBot="1">
      <c r="A48" s="6">
        <v>0.6548611111111111</v>
      </c>
      <c r="B48" s="7">
        <v>46</v>
      </c>
      <c r="C48" s="7">
        <v>2915</v>
      </c>
      <c r="D48" s="7">
        <v>948</v>
      </c>
      <c r="E48" s="7">
        <v>1318</v>
      </c>
      <c r="F48" s="7">
        <v>1700</v>
      </c>
      <c r="G48" s="7">
        <v>1515</v>
      </c>
      <c r="H48" s="7">
        <v>3070</v>
      </c>
      <c r="I48" s="7">
        <v>2</v>
      </c>
      <c r="J48" s="7">
        <v>1</v>
      </c>
      <c r="K48" s="14">
        <f t="shared" si="0"/>
        <v>0.004166666666666652</v>
      </c>
      <c r="L48" s="14"/>
    </row>
    <row r="49" spans="1:12" ht="16.5" thickBot="1">
      <c r="A49" s="6">
        <v>0.6590277777777778</v>
      </c>
      <c r="B49" s="7">
        <v>47</v>
      </c>
      <c r="C49" s="7">
        <v>360</v>
      </c>
      <c r="D49" s="7">
        <v>3024</v>
      </c>
      <c r="E49" s="7">
        <v>2990</v>
      </c>
      <c r="F49" s="7">
        <v>2898</v>
      </c>
      <c r="G49" s="7">
        <v>1432</v>
      </c>
      <c r="H49" s="7">
        <v>2517</v>
      </c>
      <c r="I49" s="7">
        <v>2</v>
      </c>
      <c r="J49" s="7">
        <v>2</v>
      </c>
      <c r="K49" s="14">
        <f t="shared" si="0"/>
        <v>0.004166666666666652</v>
      </c>
      <c r="L49" s="14"/>
    </row>
    <row r="50" spans="1:12" ht="16.5" thickBot="1">
      <c r="A50" s="6">
        <v>0.6652777777777777</v>
      </c>
      <c r="B50" s="7">
        <v>48</v>
      </c>
      <c r="C50" s="7">
        <v>957</v>
      </c>
      <c r="D50" s="7">
        <v>2522</v>
      </c>
      <c r="E50" s="7">
        <v>1778</v>
      </c>
      <c r="F50" s="7">
        <v>2192</v>
      </c>
      <c r="G50" s="7">
        <v>1540</v>
      </c>
      <c r="H50" s="7">
        <v>955</v>
      </c>
      <c r="I50" s="7">
        <v>1</v>
      </c>
      <c r="J50" s="7">
        <v>3</v>
      </c>
      <c r="K50" s="14">
        <f t="shared" si="0"/>
        <v>0.006249999999999978</v>
      </c>
      <c r="L50" s="14"/>
    </row>
    <row r="51" spans="1:12" ht="16.5" thickBot="1">
      <c r="A51" s="6">
        <v>0.6715277777777778</v>
      </c>
      <c r="B51" s="7">
        <v>49</v>
      </c>
      <c r="C51" s="7">
        <v>1595</v>
      </c>
      <c r="D51" s="7">
        <v>2910</v>
      </c>
      <c r="E51" s="7">
        <v>1510</v>
      </c>
      <c r="F51" s="7">
        <v>956</v>
      </c>
      <c r="G51" s="7">
        <v>2002</v>
      </c>
      <c r="H51" s="7">
        <v>3145</v>
      </c>
      <c r="I51" s="7">
        <v>2</v>
      </c>
      <c r="J51" s="7">
        <v>5</v>
      </c>
      <c r="K51" s="14">
        <f t="shared" si="0"/>
        <v>0.006250000000000089</v>
      </c>
      <c r="L51" s="14"/>
    </row>
    <row r="52" spans="1:12" ht="16.5" thickBot="1">
      <c r="A52" s="6">
        <v>0.6777777777777777</v>
      </c>
      <c r="B52" s="7">
        <v>50</v>
      </c>
      <c r="C52" s="7">
        <v>3223</v>
      </c>
      <c r="D52" s="7">
        <v>2147</v>
      </c>
      <c r="E52" s="7">
        <v>2542</v>
      </c>
      <c r="F52" s="7">
        <v>3013</v>
      </c>
      <c r="G52" s="7">
        <v>8</v>
      </c>
      <c r="H52" s="7">
        <v>3210</v>
      </c>
      <c r="I52" s="7">
        <v>0</v>
      </c>
      <c r="J52" s="7">
        <v>2</v>
      </c>
      <c r="K52" s="14">
        <f t="shared" si="0"/>
        <v>0.006249999999999867</v>
      </c>
      <c r="L52" s="14"/>
    </row>
    <row r="53" spans="1:12" ht="16.5" thickBot="1">
      <c r="A53" s="6">
        <v>0.68125</v>
      </c>
      <c r="B53" s="7">
        <v>51</v>
      </c>
      <c r="C53" s="7">
        <v>997</v>
      </c>
      <c r="D53" s="7">
        <v>2411</v>
      </c>
      <c r="E53" s="7">
        <v>3192</v>
      </c>
      <c r="F53" s="7">
        <v>949</v>
      </c>
      <c r="G53" s="7">
        <v>2130</v>
      </c>
      <c r="H53" s="7">
        <v>368</v>
      </c>
      <c r="I53" s="7">
        <v>1</v>
      </c>
      <c r="J53" s="7">
        <v>9</v>
      </c>
      <c r="K53" s="14">
        <f t="shared" si="0"/>
        <v>0.003472222222222321</v>
      </c>
      <c r="L53" s="14"/>
    </row>
    <row r="54" spans="1:12" ht="16.5" thickBot="1">
      <c r="A54" s="6">
        <v>0.688888888888889</v>
      </c>
      <c r="B54" s="7">
        <v>52</v>
      </c>
      <c r="C54" s="7">
        <v>3024</v>
      </c>
      <c r="D54" s="7">
        <v>2374</v>
      </c>
      <c r="E54" s="7">
        <v>3070</v>
      </c>
      <c r="F54" s="7">
        <v>2471</v>
      </c>
      <c r="G54" s="7">
        <v>2550</v>
      </c>
      <c r="H54" s="7">
        <v>360</v>
      </c>
      <c r="I54" s="7">
        <v>0</v>
      </c>
      <c r="J54" s="7">
        <v>6</v>
      </c>
      <c r="K54" s="14">
        <f t="shared" si="0"/>
        <v>0.007638888888888973</v>
      </c>
      <c r="L54" s="14"/>
    </row>
    <row r="55" spans="1:12" ht="16.5" thickBot="1">
      <c r="A55" s="6">
        <v>0.6930555555555555</v>
      </c>
      <c r="B55" s="7">
        <v>53</v>
      </c>
      <c r="C55" s="7">
        <v>1778</v>
      </c>
      <c r="D55" s="7">
        <v>955</v>
      </c>
      <c r="E55" s="7">
        <v>3213</v>
      </c>
      <c r="F55" s="7">
        <v>2915</v>
      </c>
      <c r="G55" s="7">
        <v>2635</v>
      </c>
      <c r="H55" s="7">
        <v>2922</v>
      </c>
      <c r="I55" s="7">
        <v>0</v>
      </c>
      <c r="J55" s="7">
        <v>0</v>
      </c>
      <c r="K55" s="14">
        <f t="shared" si="0"/>
        <v>0.004166666666666541</v>
      </c>
      <c r="L55" s="14"/>
    </row>
    <row r="56" spans="1:12" ht="16.5" thickBot="1">
      <c r="A56" s="6">
        <v>0.6986111111111111</v>
      </c>
      <c r="B56" s="7">
        <v>54</v>
      </c>
      <c r="C56" s="7">
        <v>1571</v>
      </c>
      <c r="D56" s="7">
        <v>1540</v>
      </c>
      <c r="E56" s="7">
        <v>1595</v>
      </c>
      <c r="F56" s="7">
        <v>2910</v>
      </c>
      <c r="G56" s="7">
        <v>2521</v>
      </c>
      <c r="H56" s="7">
        <v>948</v>
      </c>
      <c r="I56" s="7">
        <v>3</v>
      </c>
      <c r="J56" s="7">
        <v>2</v>
      </c>
      <c r="K56" s="14">
        <f t="shared" si="0"/>
        <v>0.005555555555555536</v>
      </c>
      <c r="L56" s="14"/>
    </row>
    <row r="57" spans="1:12" ht="16.5" thickBot="1">
      <c r="A57" s="6">
        <v>0.7027777777777778</v>
      </c>
      <c r="B57" s="7">
        <v>55</v>
      </c>
      <c r="C57" s="7">
        <v>2557</v>
      </c>
      <c r="D57" s="7">
        <v>2147</v>
      </c>
      <c r="E57" s="7">
        <v>2898</v>
      </c>
      <c r="F57" s="7">
        <v>2811</v>
      </c>
      <c r="G57" s="7">
        <v>1425</v>
      </c>
      <c r="H57" s="7">
        <v>2046</v>
      </c>
      <c r="I57" s="7">
        <v>2</v>
      </c>
      <c r="J57" s="7">
        <v>1</v>
      </c>
      <c r="K57" s="14">
        <f t="shared" si="0"/>
        <v>0.004166666666666763</v>
      </c>
      <c r="L57" s="14"/>
    </row>
    <row r="58" spans="1:12" ht="16.5" thickBot="1">
      <c r="A58" s="6">
        <v>0.7111111111111111</v>
      </c>
      <c r="B58" s="7">
        <v>56</v>
      </c>
      <c r="C58" s="7">
        <v>2522</v>
      </c>
      <c r="D58" s="7">
        <v>2865</v>
      </c>
      <c r="E58" s="7">
        <v>2733</v>
      </c>
      <c r="F58" s="7">
        <v>997</v>
      </c>
      <c r="G58" s="7">
        <v>2002</v>
      </c>
      <c r="H58" s="7">
        <v>3223</v>
      </c>
      <c r="I58" s="7">
        <v>4</v>
      </c>
      <c r="J58" s="7">
        <v>6</v>
      </c>
      <c r="K58" s="14">
        <f t="shared" si="0"/>
        <v>0.008333333333333304</v>
      </c>
      <c r="L58" s="14"/>
    </row>
    <row r="59" spans="1:12" ht="16.5" thickBot="1">
      <c r="A59" s="6">
        <v>0.7159722222222222</v>
      </c>
      <c r="B59" s="7">
        <v>57</v>
      </c>
      <c r="C59" s="7">
        <v>3131</v>
      </c>
      <c r="D59" s="7">
        <v>1823</v>
      </c>
      <c r="E59" s="7">
        <v>1515</v>
      </c>
      <c r="F59" s="7">
        <v>2130</v>
      </c>
      <c r="G59" s="7">
        <v>3192</v>
      </c>
      <c r="H59" s="7">
        <v>2192</v>
      </c>
      <c r="I59" s="7">
        <v>0</v>
      </c>
      <c r="J59" s="7">
        <v>5</v>
      </c>
      <c r="K59" s="14">
        <f t="shared" si="0"/>
        <v>0.004861111111111094</v>
      </c>
      <c r="L59" s="14"/>
    </row>
    <row r="60" spans="1:12" ht="16.5" thickBot="1">
      <c r="A60" s="6">
        <v>0.720138888888889</v>
      </c>
      <c r="B60" s="7">
        <v>58</v>
      </c>
      <c r="C60" s="7">
        <v>2951</v>
      </c>
      <c r="D60" s="7">
        <v>488</v>
      </c>
      <c r="E60" s="7">
        <v>3311</v>
      </c>
      <c r="F60" s="7">
        <v>1700</v>
      </c>
      <c r="G60" s="7">
        <v>2517</v>
      </c>
      <c r="H60" s="7">
        <v>2542</v>
      </c>
      <c r="I60" s="7">
        <v>4</v>
      </c>
      <c r="J60" s="7">
        <v>4</v>
      </c>
      <c r="K60" s="14">
        <f t="shared" si="0"/>
        <v>0.004166666666666763</v>
      </c>
      <c r="L60" s="14"/>
    </row>
    <row r="61" spans="1:12" ht="16.5" thickBot="1">
      <c r="A61" s="6">
        <v>0.725</v>
      </c>
      <c r="B61" s="7">
        <v>59</v>
      </c>
      <c r="C61" s="7">
        <v>2605</v>
      </c>
      <c r="D61" s="7">
        <v>3013</v>
      </c>
      <c r="E61" s="7">
        <v>1432</v>
      </c>
      <c r="F61" s="7">
        <v>3165</v>
      </c>
      <c r="G61" s="7">
        <v>1510</v>
      </c>
      <c r="H61" s="7">
        <v>3188</v>
      </c>
      <c r="I61" s="7">
        <v>0</v>
      </c>
      <c r="J61" s="7">
        <v>3</v>
      </c>
      <c r="K61" s="14">
        <f t="shared" si="0"/>
        <v>0.004861111111110983</v>
      </c>
      <c r="L61" s="14"/>
    </row>
    <row r="62" spans="1:12" ht="16.5" thickBot="1">
      <c r="A62" s="6">
        <v>0.7291666666666666</v>
      </c>
      <c r="B62" s="7">
        <v>60</v>
      </c>
      <c r="C62" s="7">
        <v>949</v>
      </c>
      <c r="D62" s="7">
        <v>2990</v>
      </c>
      <c r="E62" s="7">
        <v>8</v>
      </c>
      <c r="F62" s="7">
        <v>3145</v>
      </c>
      <c r="G62" s="7">
        <v>957</v>
      </c>
      <c r="H62" s="7">
        <v>847</v>
      </c>
      <c r="I62" s="7">
        <v>3</v>
      </c>
      <c r="J62" s="7">
        <v>3</v>
      </c>
      <c r="K62" s="14">
        <f t="shared" si="0"/>
        <v>0.004166666666666652</v>
      </c>
      <c r="L62" s="14"/>
    </row>
    <row r="63" spans="1:12" ht="16.5" thickBot="1">
      <c r="A63" s="6">
        <v>0.7340277777777778</v>
      </c>
      <c r="B63" s="7">
        <v>61</v>
      </c>
      <c r="C63" s="7">
        <v>1983</v>
      </c>
      <c r="D63" s="7">
        <v>1318</v>
      </c>
      <c r="E63" s="7">
        <v>753</v>
      </c>
      <c r="F63" s="7">
        <v>3210</v>
      </c>
      <c r="G63" s="7">
        <v>956</v>
      </c>
      <c r="H63" s="7">
        <v>2411</v>
      </c>
      <c r="I63" s="7">
        <v>2</v>
      </c>
      <c r="J63" s="7">
        <v>2</v>
      </c>
      <c r="K63" s="14">
        <f t="shared" si="0"/>
        <v>0.004861111111111205</v>
      </c>
      <c r="L63" s="14"/>
    </row>
    <row r="64" spans="1:12" ht="16.5" thickBot="1">
      <c r="A64" s="6">
        <v>0.7381944444444444</v>
      </c>
      <c r="B64" s="7">
        <v>62</v>
      </c>
      <c r="C64" s="7">
        <v>1595</v>
      </c>
      <c r="D64" s="7">
        <v>1515</v>
      </c>
      <c r="E64" s="7">
        <v>2046</v>
      </c>
      <c r="F64" s="7">
        <v>3024</v>
      </c>
      <c r="G64" s="7">
        <v>3223</v>
      </c>
      <c r="H64" s="7">
        <v>1540</v>
      </c>
      <c r="I64" s="7">
        <v>0</v>
      </c>
      <c r="J64" s="7">
        <v>7</v>
      </c>
      <c r="K64" s="14">
        <f t="shared" si="0"/>
        <v>0.004166666666666541</v>
      </c>
      <c r="L64" s="14"/>
    </row>
    <row r="65" spans="1:12" ht="16.5" thickBot="1">
      <c r="A65" s="6">
        <v>0.3826388888888889</v>
      </c>
      <c r="B65" s="7">
        <v>63</v>
      </c>
      <c r="C65" s="7">
        <v>2951</v>
      </c>
      <c r="D65" s="7">
        <v>1823</v>
      </c>
      <c r="E65" s="7">
        <v>2002</v>
      </c>
      <c r="F65" s="7">
        <v>3131</v>
      </c>
      <c r="G65" s="7">
        <v>2898</v>
      </c>
      <c r="H65" s="7">
        <v>2915</v>
      </c>
      <c r="I65" s="7">
        <v>3</v>
      </c>
      <c r="J65" s="7">
        <v>3</v>
      </c>
      <c r="K65" s="14"/>
      <c r="L65" s="14" t="s">
        <v>40</v>
      </c>
    </row>
    <row r="66" spans="1:12" ht="16.5" thickBot="1">
      <c r="A66" s="6">
        <v>0.3861111111111111</v>
      </c>
      <c r="B66" s="7">
        <v>64</v>
      </c>
      <c r="C66" s="7">
        <v>2521</v>
      </c>
      <c r="D66" s="7">
        <v>2130</v>
      </c>
      <c r="E66" s="7">
        <v>2542</v>
      </c>
      <c r="F66" s="7">
        <v>1425</v>
      </c>
      <c r="G66" s="7">
        <v>3188</v>
      </c>
      <c r="H66" s="7">
        <v>3213</v>
      </c>
      <c r="I66" s="7">
        <v>4</v>
      </c>
      <c r="J66" s="7">
        <v>2</v>
      </c>
      <c r="K66" s="14">
        <f t="shared" si="0"/>
        <v>0.00347222222222221</v>
      </c>
      <c r="L66" s="14"/>
    </row>
    <row r="67" spans="1:12" ht="16.5" thickBot="1">
      <c r="A67" s="6">
        <v>0.3923611111111111</v>
      </c>
      <c r="B67" s="7">
        <v>65</v>
      </c>
      <c r="C67" s="7">
        <v>2147</v>
      </c>
      <c r="D67" s="7">
        <v>2471</v>
      </c>
      <c r="E67" s="7">
        <v>2865</v>
      </c>
      <c r="F67" s="7">
        <v>3192</v>
      </c>
      <c r="G67" s="7">
        <v>2733</v>
      </c>
      <c r="H67" s="7">
        <v>3165</v>
      </c>
      <c r="I67" s="7">
        <v>4</v>
      </c>
      <c r="J67" s="7">
        <v>9</v>
      </c>
      <c r="K67" s="14">
        <f t="shared" si="0"/>
        <v>0.006249999999999978</v>
      </c>
      <c r="L67" s="14"/>
    </row>
    <row r="68" spans="1:12" ht="16.5" thickBot="1">
      <c r="A68" s="6">
        <v>0.3965277777777778</v>
      </c>
      <c r="B68" s="7">
        <v>66</v>
      </c>
      <c r="C68" s="7">
        <v>1983</v>
      </c>
      <c r="D68" s="7">
        <v>2411</v>
      </c>
      <c r="E68" s="7">
        <v>1700</v>
      </c>
      <c r="F68" s="7">
        <v>360</v>
      </c>
      <c r="G68" s="7">
        <v>2922</v>
      </c>
      <c r="H68" s="7">
        <v>847</v>
      </c>
      <c r="I68" s="7">
        <v>3</v>
      </c>
      <c r="J68" s="7">
        <v>2</v>
      </c>
      <c r="K68" s="14">
        <f t="shared" si="0"/>
        <v>0.004166666666666707</v>
      </c>
      <c r="L68" s="14"/>
    </row>
    <row r="69" spans="1:12" ht="16.5" thickBot="1">
      <c r="A69" s="6">
        <v>0.4041666666666666</v>
      </c>
      <c r="B69" s="7">
        <v>67</v>
      </c>
      <c r="C69" s="7">
        <v>956</v>
      </c>
      <c r="D69" s="7">
        <v>488</v>
      </c>
      <c r="E69" s="7">
        <v>3070</v>
      </c>
      <c r="F69" s="7">
        <v>949</v>
      </c>
      <c r="G69" s="7">
        <v>955</v>
      </c>
      <c r="H69" s="7">
        <v>2635</v>
      </c>
      <c r="I69" s="7">
        <v>4</v>
      </c>
      <c r="J69" s="7">
        <v>0</v>
      </c>
      <c r="K69" s="14">
        <f aca="true" t="shared" si="1" ref="K69:K94">A69-A68</f>
        <v>0.007638888888888806</v>
      </c>
      <c r="L69" s="14"/>
    </row>
    <row r="70" spans="1:12" ht="16.5" thickBot="1">
      <c r="A70" s="6">
        <v>0.41111111111111115</v>
      </c>
      <c r="B70" s="7">
        <v>68</v>
      </c>
      <c r="C70" s="7">
        <v>2605</v>
      </c>
      <c r="D70" s="7">
        <v>3145</v>
      </c>
      <c r="E70" s="7">
        <v>8</v>
      </c>
      <c r="F70" s="7">
        <v>2811</v>
      </c>
      <c r="G70" s="7">
        <v>2550</v>
      </c>
      <c r="H70" s="7">
        <v>1318</v>
      </c>
      <c r="I70" s="7">
        <v>3</v>
      </c>
      <c r="J70" s="7">
        <v>4</v>
      </c>
      <c r="K70" s="14">
        <f t="shared" si="1"/>
        <v>0.006944444444444531</v>
      </c>
      <c r="L70" s="14"/>
    </row>
    <row r="71" spans="1:12" ht="16.5" thickBot="1">
      <c r="A71" s="6">
        <v>0.4152777777777778</v>
      </c>
      <c r="B71" s="7">
        <v>69</v>
      </c>
      <c r="C71" s="7">
        <v>997</v>
      </c>
      <c r="D71" s="7">
        <v>3013</v>
      </c>
      <c r="E71" s="7">
        <v>2374</v>
      </c>
      <c r="F71" s="7">
        <v>2192</v>
      </c>
      <c r="G71" s="7">
        <v>3210</v>
      </c>
      <c r="H71" s="7">
        <v>2990</v>
      </c>
      <c r="I71" s="7">
        <v>2</v>
      </c>
      <c r="J71" s="7">
        <v>0</v>
      </c>
      <c r="K71" s="14">
        <f t="shared" si="1"/>
        <v>0.004166666666666652</v>
      </c>
      <c r="L71" s="14"/>
    </row>
    <row r="72" spans="1:12" ht="16.5" thickBot="1">
      <c r="A72" s="6">
        <v>0.41875</v>
      </c>
      <c r="B72" s="7">
        <v>70</v>
      </c>
      <c r="C72" s="7">
        <v>1571</v>
      </c>
      <c r="D72" s="7">
        <v>1778</v>
      </c>
      <c r="E72" s="7">
        <v>368</v>
      </c>
      <c r="F72" s="7">
        <v>1432</v>
      </c>
      <c r="G72" s="7">
        <v>2522</v>
      </c>
      <c r="H72" s="7">
        <v>3311</v>
      </c>
      <c r="I72" s="7">
        <v>1</v>
      </c>
      <c r="J72" s="7">
        <v>2</v>
      </c>
      <c r="K72" s="14">
        <f t="shared" si="1"/>
        <v>0.00347222222222221</v>
      </c>
      <c r="L72" s="14"/>
    </row>
    <row r="73" spans="1:12" ht="16.5" thickBot="1">
      <c r="A73" s="6">
        <v>0.4236111111111111</v>
      </c>
      <c r="B73" s="7">
        <v>71</v>
      </c>
      <c r="C73" s="7">
        <v>948</v>
      </c>
      <c r="D73" s="7">
        <v>2517</v>
      </c>
      <c r="E73" s="7">
        <v>957</v>
      </c>
      <c r="F73" s="7">
        <v>1510</v>
      </c>
      <c r="G73" s="7">
        <v>753</v>
      </c>
      <c r="H73" s="7">
        <v>2557</v>
      </c>
      <c r="I73" s="7">
        <v>2</v>
      </c>
      <c r="J73" s="7">
        <v>7</v>
      </c>
      <c r="K73" s="14">
        <f t="shared" si="1"/>
        <v>0.004861111111111094</v>
      </c>
      <c r="L73" s="14"/>
    </row>
    <row r="74" spans="1:12" ht="16.5" thickBot="1">
      <c r="A74" s="6">
        <v>0.4277777777777778</v>
      </c>
      <c r="B74" s="7">
        <v>72</v>
      </c>
      <c r="C74" s="7">
        <v>2910</v>
      </c>
      <c r="D74" s="7">
        <v>3213</v>
      </c>
      <c r="E74" s="7">
        <v>2865</v>
      </c>
      <c r="F74" s="7">
        <v>1425</v>
      </c>
      <c r="G74" s="7">
        <v>1700</v>
      </c>
      <c r="H74" s="7">
        <v>949</v>
      </c>
      <c r="I74" s="7">
        <v>4</v>
      </c>
      <c r="J74" s="7">
        <v>0</v>
      </c>
      <c r="K74" s="14">
        <f t="shared" si="1"/>
        <v>0.004166666666666707</v>
      </c>
      <c r="L74" s="14"/>
    </row>
    <row r="75" spans="1:12" ht="16.5" thickBot="1">
      <c r="A75" s="6">
        <v>0.43194444444444446</v>
      </c>
      <c r="B75" s="7">
        <v>73</v>
      </c>
      <c r="C75" s="7">
        <v>1595</v>
      </c>
      <c r="D75" s="7">
        <v>2130</v>
      </c>
      <c r="E75" s="7">
        <v>360</v>
      </c>
      <c r="F75" s="7">
        <v>1540</v>
      </c>
      <c r="G75" s="7">
        <v>1318</v>
      </c>
      <c r="H75" s="7">
        <v>2147</v>
      </c>
      <c r="I75" s="7">
        <v>3</v>
      </c>
      <c r="J75" s="7">
        <v>2</v>
      </c>
      <c r="K75" s="14">
        <f t="shared" si="1"/>
        <v>0.004166666666666652</v>
      </c>
      <c r="L75" s="14"/>
    </row>
    <row r="76" spans="1:12" ht="16.5" thickBot="1">
      <c r="A76" s="6">
        <v>0.4361111111111111</v>
      </c>
      <c r="B76" s="7">
        <v>74</v>
      </c>
      <c r="C76" s="7">
        <v>2898</v>
      </c>
      <c r="D76" s="7">
        <v>955</v>
      </c>
      <c r="E76" s="7">
        <v>2550</v>
      </c>
      <c r="F76" s="7">
        <v>2733</v>
      </c>
      <c r="G76" s="7">
        <v>2411</v>
      </c>
      <c r="H76" s="7">
        <v>3013</v>
      </c>
      <c r="I76" s="7">
        <v>1</v>
      </c>
      <c r="J76" s="7">
        <v>0</v>
      </c>
      <c r="K76" s="14">
        <f t="shared" si="1"/>
        <v>0.004166666666666652</v>
      </c>
      <c r="L76" s="14"/>
    </row>
    <row r="77" spans="1:12" ht="16.5" thickBot="1">
      <c r="A77" s="6">
        <v>0.4395833333333334</v>
      </c>
      <c r="B77" s="7">
        <v>75</v>
      </c>
      <c r="C77" s="7">
        <v>2521</v>
      </c>
      <c r="D77" s="7">
        <v>997</v>
      </c>
      <c r="E77" s="7">
        <v>3165</v>
      </c>
      <c r="F77" s="7">
        <v>1778</v>
      </c>
      <c r="G77" s="7">
        <v>1983</v>
      </c>
      <c r="H77" s="7">
        <v>2542</v>
      </c>
      <c r="I77" s="7">
        <v>8</v>
      </c>
      <c r="J77" s="7">
        <v>5</v>
      </c>
      <c r="K77" s="14">
        <f t="shared" si="1"/>
        <v>0.0034722222222222654</v>
      </c>
      <c r="L77" s="14"/>
    </row>
    <row r="78" spans="1:12" ht="16.5" thickBot="1">
      <c r="A78" s="6">
        <v>0.4479166666666667</v>
      </c>
      <c r="B78" s="7">
        <v>76</v>
      </c>
      <c r="C78" s="7">
        <v>3024</v>
      </c>
      <c r="D78" s="7">
        <v>2811</v>
      </c>
      <c r="E78" s="7">
        <v>1823</v>
      </c>
      <c r="F78" s="7">
        <v>3188</v>
      </c>
      <c r="G78" s="7">
        <v>3070</v>
      </c>
      <c r="H78" s="7">
        <v>957</v>
      </c>
      <c r="I78" s="7">
        <v>4</v>
      </c>
      <c r="J78" s="7">
        <v>1</v>
      </c>
      <c r="K78" s="14">
        <f t="shared" si="1"/>
        <v>0.008333333333333304</v>
      </c>
      <c r="L78" s="14"/>
    </row>
    <row r="79" spans="1:12" ht="16.5" thickBot="1">
      <c r="A79" s="6">
        <v>0.45208333333333334</v>
      </c>
      <c r="B79" s="7">
        <v>77</v>
      </c>
      <c r="C79" s="7">
        <v>8</v>
      </c>
      <c r="D79" s="7">
        <v>2471</v>
      </c>
      <c r="E79" s="7">
        <v>847</v>
      </c>
      <c r="F79" s="7">
        <v>1510</v>
      </c>
      <c r="G79" s="7">
        <v>2915</v>
      </c>
      <c r="H79" s="7">
        <v>368</v>
      </c>
      <c r="I79" s="7">
        <v>7</v>
      </c>
      <c r="J79" s="7">
        <v>4</v>
      </c>
      <c r="K79" s="14">
        <f t="shared" si="1"/>
        <v>0.004166666666666652</v>
      </c>
      <c r="L79" s="14"/>
    </row>
    <row r="80" spans="1:12" ht="16.5" thickBot="1">
      <c r="A80" s="6">
        <v>0.45625</v>
      </c>
      <c r="B80" s="7">
        <v>78</v>
      </c>
      <c r="C80" s="7">
        <v>1432</v>
      </c>
      <c r="D80" s="7">
        <v>2922</v>
      </c>
      <c r="E80" s="7">
        <v>2557</v>
      </c>
      <c r="F80" s="7">
        <v>2374</v>
      </c>
      <c r="G80" s="7">
        <v>3223</v>
      </c>
      <c r="H80" s="7">
        <v>2910</v>
      </c>
      <c r="I80" s="7">
        <v>3</v>
      </c>
      <c r="J80" s="7">
        <v>7</v>
      </c>
      <c r="K80" s="14">
        <f t="shared" si="1"/>
        <v>0.004166666666666652</v>
      </c>
      <c r="L80" s="14"/>
    </row>
    <row r="81" spans="1:12" ht="16.5" thickBot="1">
      <c r="A81" s="6">
        <v>0.4597222222222222</v>
      </c>
      <c r="B81" s="7">
        <v>79</v>
      </c>
      <c r="C81" s="7">
        <v>2517</v>
      </c>
      <c r="D81" s="7">
        <v>3210</v>
      </c>
      <c r="E81" s="7">
        <v>3131</v>
      </c>
      <c r="F81" s="7">
        <v>3145</v>
      </c>
      <c r="G81" s="7">
        <v>2522</v>
      </c>
      <c r="H81" s="7">
        <v>1515</v>
      </c>
      <c r="I81" s="7">
        <v>2</v>
      </c>
      <c r="J81" s="7">
        <v>4</v>
      </c>
      <c r="K81" s="14">
        <f t="shared" si="1"/>
        <v>0.00347222222222221</v>
      </c>
      <c r="L81" s="14"/>
    </row>
    <row r="82" spans="1:12" ht="16.5" thickBot="1">
      <c r="A82" s="6">
        <v>0.46388888888888885</v>
      </c>
      <c r="B82" s="7">
        <v>80</v>
      </c>
      <c r="C82" s="7">
        <v>488</v>
      </c>
      <c r="D82" s="7">
        <v>2990</v>
      </c>
      <c r="E82" s="7">
        <v>3192</v>
      </c>
      <c r="F82" s="7">
        <v>1571</v>
      </c>
      <c r="G82" s="7">
        <v>948</v>
      </c>
      <c r="H82" s="7">
        <v>2951</v>
      </c>
      <c r="I82" s="7">
        <v>0</v>
      </c>
      <c r="J82" s="7">
        <v>4</v>
      </c>
      <c r="K82" s="14">
        <f t="shared" si="1"/>
        <v>0.004166666666666652</v>
      </c>
      <c r="L82" s="14"/>
    </row>
    <row r="83" spans="1:12" ht="16.5" thickBot="1">
      <c r="A83" s="6">
        <v>0.4680555555555555</v>
      </c>
      <c r="B83" s="7">
        <v>81</v>
      </c>
      <c r="C83" s="7">
        <v>2046</v>
      </c>
      <c r="D83" s="7">
        <v>2635</v>
      </c>
      <c r="E83" s="7">
        <v>2002</v>
      </c>
      <c r="F83" s="7">
        <v>2605</v>
      </c>
      <c r="G83" s="7">
        <v>753</v>
      </c>
      <c r="H83" s="7">
        <v>2192</v>
      </c>
      <c r="I83" s="7">
        <v>4</v>
      </c>
      <c r="J83" s="7">
        <v>4</v>
      </c>
      <c r="K83" s="14">
        <f t="shared" si="1"/>
        <v>0.004166666666666652</v>
      </c>
      <c r="L83" s="14"/>
    </row>
    <row r="84" spans="1:12" ht="16.5" thickBot="1">
      <c r="A84" s="6">
        <v>0.47361111111111115</v>
      </c>
      <c r="B84" s="7">
        <v>82</v>
      </c>
      <c r="C84" s="7">
        <v>3311</v>
      </c>
      <c r="D84" s="7">
        <v>3165</v>
      </c>
      <c r="E84" s="7">
        <v>2915</v>
      </c>
      <c r="F84" s="7">
        <v>956</v>
      </c>
      <c r="G84" s="7">
        <v>3024</v>
      </c>
      <c r="H84" s="7">
        <v>1425</v>
      </c>
      <c r="I84" s="7">
        <v>6</v>
      </c>
      <c r="J84" s="7">
        <v>0</v>
      </c>
      <c r="K84" s="14">
        <f t="shared" si="1"/>
        <v>0.005555555555555647</v>
      </c>
      <c r="L84" s="14"/>
    </row>
    <row r="85" spans="1:12" ht="16.5" thickBot="1">
      <c r="A85" s="6">
        <v>0.4770833333333333</v>
      </c>
      <c r="B85" s="7">
        <v>83</v>
      </c>
      <c r="C85" s="7">
        <v>2471</v>
      </c>
      <c r="D85" s="7">
        <v>2542</v>
      </c>
      <c r="E85" s="7">
        <v>1510</v>
      </c>
      <c r="F85" s="7">
        <v>2898</v>
      </c>
      <c r="G85" s="7">
        <v>1595</v>
      </c>
      <c r="H85" s="7">
        <v>1778</v>
      </c>
      <c r="I85" s="7">
        <v>3</v>
      </c>
      <c r="J85" s="7">
        <v>1</v>
      </c>
      <c r="K85" s="14">
        <f t="shared" si="1"/>
        <v>0.0034722222222221544</v>
      </c>
      <c r="L85" s="14"/>
    </row>
    <row r="86" spans="1:12" ht="16.5" thickBot="1">
      <c r="A86" s="6">
        <v>0.48055555555555557</v>
      </c>
      <c r="B86" s="7">
        <v>84</v>
      </c>
      <c r="C86" s="7">
        <v>949</v>
      </c>
      <c r="D86" s="7">
        <v>1540</v>
      </c>
      <c r="E86" s="7">
        <v>2517</v>
      </c>
      <c r="F86" s="7">
        <v>1823</v>
      </c>
      <c r="G86" s="7">
        <v>2374</v>
      </c>
      <c r="H86" s="7">
        <v>2733</v>
      </c>
      <c r="I86" s="7">
        <v>5</v>
      </c>
      <c r="J86" s="7">
        <v>3</v>
      </c>
      <c r="K86" s="14">
        <f t="shared" si="1"/>
        <v>0.0034722222222222654</v>
      </c>
      <c r="L86" s="14"/>
    </row>
    <row r="87" spans="1:12" ht="16.5" thickBot="1">
      <c r="A87" s="6">
        <v>0.4847222222222222</v>
      </c>
      <c r="B87" s="7">
        <v>85</v>
      </c>
      <c r="C87" s="7">
        <v>3210</v>
      </c>
      <c r="D87" s="7">
        <v>2550</v>
      </c>
      <c r="E87" s="7">
        <v>3188</v>
      </c>
      <c r="F87" s="7">
        <v>488</v>
      </c>
      <c r="G87" s="7">
        <v>360</v>
      </c>
      <c r="H87" s="7">
        <v>368</v>
      </c>
      <c r="I87" s="7">
        <v>3</v>
      </c>
      <c r="J87" s="7">
        <v>0</v>
      </c>
      <c r="K87" s="14">
        <f t="shared" si="1"/>
        <v>0.004166666666666652</v>
      </c>
      <c r="L87" s="14"/>
    </row>
    <row r="88" spans="1:12" ht="16.5" thickBot="1">
      <c r="A88" s="6">
        <v>0.4902777777777778</v>
      </c>
      <c r="B88" s="7">
        <v>86</v>
      </c>
      <c r="C88" s="7">
        <v>1571</v>
      </c>
      <c r="D88" s="7">
        <v>957</v>
      </c>
      <c r="E88" s="7">
        <v>1515</v>
      </c>
      <c r="F88" s="7">
        <v>2635</v>
      </c>
      <c r="G88" s="7">
        <v>3213</v>
      </c>
      <c r="H88" s="7">
        <v>2147</v>
      </c>
      <c r="I88" s="7">
        <v>0</v>
      </c>
      <c r="J88" s="7">
        <v>3</v>
      </c>
      <c r="K88" s="14">
        <f t="shared" si="1"/>
        <v>0.005555555555555591</v>
      </c>
      <c r="L88" s="14"/>
    </row>
    <row r="89" spans="1:12" ht="16.5" thickBot="1">
      <c r="A89" s="6">
        <v>0.49444444444444446</v>
      </c>
      <c r="B89" s="7">
        <v>87</v>
      </c>
      <c r="C89" s="7">
        <v>1432</v>
      </c>
      <c r="D89" s="7">
        <v>948</v>
      </c>
      <c r="E89" s="7">
        <v>955</v>
      </c>
      <c r="F89" s="7">
        <v>2046</v>
      </c>
      <c r="G89" s="7">
        <v>3131</v>
      </c>
      <c r="H89" s="7">
        <v>997</v>
      </c>
      <c r="I89" s="7">
        <v>2</v>
      </c>
      <c r="J89" s="7">
        <v>8</v>
      </c>
      <c r="K89" s="14">
        <f t="shared" si="1"/>
        <v>0.004166666666666652</v>
      </c>
      <c r="L89" s="14"/>
    </row>
    <row r="90" spans="1:12" ht="16.5" thickBot="1">
      <c r="A90" s="6">
        <v>0.4986111111111111</v>
      </c>
      <c r="B90" s="7">
        <v>88</v>
      </c>
      <c r="C90" s="7">
        <v>2605</v>
      </c>
      <c r="D90" s="7">
        <v>2811</v>
      </c>
      <c r="E90" s="7">
        <v>956</v>
      </c>
      <c r="F90" s="7">
        <v>2865</v>
      </c>
      <c r="G90" s="7">
        <v>2990</v>
      </c>
      <c r="H90" s="7">
        <v>2521</v>
      </c>
      <c r="I90" s="7">
        <v>4</v>
      </c>
      <c r="J90" s="7">
        <v>3</v>
      </c>
      <c r="K90" s="14">
        <f t="shared" si="1"/>
        <v>0.004166666666666652</v>
      </c>
      <c r="L90" s="14"/>
    </row>
    <row r="91" spans="1:12" ht="16.5" thickBot="1">
      <c r="A91" s="6">
        <v>0.5020833333333333</v>
      </c>
      <c r="B91" s="7">
        <v>89</v>
      </c>
      <c r="C91" s="7">
        <v>1318</v>
      </c>
      <c r="D91" s="7">
        <v>2411</v>
      </c>
      <c r="E91" s="7">
        <v>847</v>
      </c>
      <c r="F91" s="7">
        <v>3311</v>
      </c>
      <c r="G91" s="7">
        <v>3223</v>
      </c>
      <c r="H91" s="7">
        <v>2192</v>
      </c>
      <c r="I91" s="7">
        <v>5</v>
      </c>
      <c r="J91" s="7">
        <v>4</v>
      </c>
      <c r="K91" s="14">
        <f t="shared" si="1"/>
        <v>0.00347222222222221</v>
      </c>
      <c r="L91" s="14"/>
    </row>
    <row r="92" spans="1:12" ht="16.5" thickBot="1">
      <c r="A92" s="6">
        <v>0.50625</v>
      </c>
      <c r="B92" s="7">
        <v>90</v>
      </c>
      <c r="C92" s="7">
        <v>8</v>
      </c>
      <c r="D92" s="7">
        <v>2557</v>
      </c>
      <c r="E92" s="7">
        <v>2002</v>
      </c>
      <c r="F92" s="7">
        <v>1983</v>
      </c>
      <c r="G92" s="7">
        <v>2922</v>
      </c>
      <c r="H92" s="7">
        <v>2130</v>
      </c>
      <c r="I92" s="7">
        <v>5</v>
      </c>
      <c r="J92" s="7">
        <v>2</v>
      </c>
      <c r="K92" s="14">
        <f t="shared" si="1"/>
        <v>0.004166666666666652</v>
      </c>
      <c r="L92" s="14"/>
    </row>
    <row r="93" spans="1:12" ht="16.5" thickBot="1">
      <c r="A93" s="6">
        <v>0.5097222222222222</v>
      </c>
      <c r="B93" s="7">
        <v>91</v>
      </c>
      <c r="C93" s="7">
        <v>2951</v>
      </c>
      <c r="D93" s="7">
        <v>3070</v>
      </c>
      <c r="E93" s="7">
        <v>2910</v>
      </c>
      <c r="F93" s="7">
        <v>3013</v>
      </c>
      <c r="G93" s="7">
        <v>753</v>
      </c>
      <c r="H93" s="7">
        <v>3145</v>
      </c>
      <c r="I93" s="7">
        <v>3</v>
      </c>
      <c r="J93" s="7">
        <v>7</v>
      </c>
      <c r="K93" s="14">
        <f t="shared" si="1"/>
        <v>0.00347222222222221</v>
      </c>
      <c r="L93" s="14"/>
    </row>
    <row r="94" spans="1:12" ht="16.5" thickBot="1">
      <c r="A94" s="6">
        <v>0.5145833333333333</v>
      </c>
      <c r="B94" s="7">
        <v>92</v>
      </c>
      <c r="C94" s="7">
        <v>2522</v>
      </c>
      <c r="D94" s="7">
        <v>1700</v>
      </c>
      <c r="E94" s="7">
        <v>2374</v>
      </c>
      <c r="F94" s="7">
        <v>3192</v>
      </c>
      <c r="G94" s="7">
        <v>2635</v>
      </c>
      <c r="H94" s="7">
        <v>1425</v>
      </c>
      <c r="I94" s="7">
        <v>3</v>
      </c>
      <c r="J94" s="7">
        <v>6</v>
      </c>
      <c r="K94" s="14">
        <f t="shared" si="1"/>
        <v>0.004861111111111094</v>
      </c>
      <c r="L94" s="14"/>
    </row>
    <row r="95" spans="1:12" ht="15.75">
      <c r="A95" s="35"/>
      <c r="B95" s="36"/>
      <c r="C95" s="36"/>
      <c r="D95" s="36"/>
      <c r="E95" s="36"/>
      <c r="F95" s="36"/>
      <c r="G95" t="s">
        <v>128</v>
      </c>
      <c r="I95">
        <f>SUM(I3:I94)</f>
        <v>228</v>
      </c>
      <c r="J95">
        <f>SUM(J3:J94)</f>
        <v>255</v>
      </c>
      <c r="K95" s="14"/>
      <c r="L95" s="14">
        <f>(SUM(K3:K94))/(B94-3)</f>
        <v>0.004783083645443195</v>
      </c>
    </row>
    <row r="96" spans="1:11" ht="16.5" thickBot="1">
      <c r="A96" s="5"/>
      <c r="G96" t="s">
        <v>129</v>
      </c>
      <c r="J96">
        <f>(I95+J95)/(94-2)/2</f>
        <v>2.625</v>
      </c>
      <c r="K96" s="14"/>
    </row>
    <row r="97" spans="1:11" ht="16.5" thickBot="1">
      <c r="A97" s="118" t="s">
        <v>3</v>
      </c>
      <c r="B97" s="119"/>
      <c r="C97" s="119"/>
      <c r="D97" s="119"/>
      <c r="E97" s="119"/>
      <c r="F97" s="119"/>
      <c r="G97" s="119"/>
      <c r="H97" s="119"/>
      <c r="I97" s="119"/>
      <c r="J97" s="119"/>
      <c r="K97" s="120"/>
    </row>
    <row r="98" spans="1:11" ht="32.25" thickBot="1">
      <c r="A98" s="8" t="s">
        <v>4</v>
      </c>
      <c r="B98" s="8" t="s">
        <v>5</v>
      </c>
      <c r="C98" s="8" t="s">
        <v>6</v>
      </c>
      <c r="D98" s="8" t="s">
        <v>7</v>
      </c>
      <c r="E98" s="8" t="s">
        <v>8</v>
      </c>
      <c r="F98" s="8" t="s">
        <v>9</v>
      </c>
      <c r="G98" s="8" t="s">
        <v>10</v>
      </c>
      <c r="H98" s="8" t="s">
        <v>11</v>
      </c>
      <c r="I98" s="8" t="s">
        <v>12</v>
      </c>
      <c r="J98" s="8" t="s">
        <v>13</v>
      </c>
      <c r="K98" s="8" t="s">
        <v>14</v>
      </c>
    </row>
    <row r="99" spans="1:11" ht="16.5" thickBot="1">
      <c r="A99" s="6">
        <v>0.5756944444444444</v>
      </c>
      <c r="B99" s="9" t="s">
        <v>15</v>
      </c>
      <c r="C99" s="7">
        <v>1</v>
      </c>
      <c r="D99" s="7">
        <v>997</v>
      </c>
      <c r="E99" s="7">
        <v>2130</v>
      </c>
      <c r="F99" s="7">
        <v>1515</v>
      </c>
      <c r="G99" s="7">
        <v>2374</v>
      </c>
      <c r="H99" s="7">
        <v>3145</v>
      </c>
      <c r="I99" s="7">
        <v>488</v>
      </c>
      <c r="J99" s="7">
        <v>5</v>
      </c>
      <c r="K99" s="7">
        <v>1</v>
      </c>
    </row>
    <row r="100" spans="1:11" ht="16.5" thickBot="1">
      <c r="A100" s="6">
        <v>0.5805555555555556</v>
      </c>
      <c r="B100" s="9" t="s">
        <v>16</v>
      </c>
      <c r="C100" s="7">
        <v>2</v>
      </c>
      <c r="D100" s="7">
        <v>2046</v>
      </c>
      <c r="E100" s="7">
        <v>8</v>
      </c>
      <c r="F100" s="7">
        <v>1983</v>
      </c>
      <c r="G100" s="7">
        <v>2002</v>
      </c>
      <c r="H100" s="7">
        <v>956</v>
      </c>
      <c r="I100" s="7">
        <v>3192</v>
      </c>
      <c r="J100" s="7">
        <v>5</v>
      </c>
      <c r="K100" s="7">
        <v>4</v>
      </c>
    </row>
    <row r="101" spans="1:11" ht="16.5" thickBot="1">
      <c r="A101" s="6">
        <v>0.5847222222222223</v>
      </c>
      <c r="B101" s="9" t="s">
        <v>17</v>
      </c>
      <c r="C101" s="7">
        <v>3</v>
      </c>
      <c r="D101" s="7">
        <v>753</v>
      </c>
      <c r="E101" s="7">
        <v>2192</v>
      </c>
      <c r="F101" s="7">
        <v>2733</v>
      </c>
      <c r="G101" s="7">
        <v>3165</v>
      </c>
      <c r="H101" s="7">
        <v>360</v>
      </c>
      <c r="I101" s="7">
        <v>2557</v>
      </c>
      <c r="J101" s="7">
        <v>4</v>
      </c>
      <c r="K101" s="7">
        <v>4</v>
      </c>
    </row>
    <row r="102" spans="1:11" ht="16.5" thickBot="1">
      <c r="A102" s="6">
        <v>0.5881944444444445</v>
      </c>
      <c r="B102" s="9" t="s">
        <v>18</v>
      </c>
      <c r="C102" s="7">
        <v>4</v>
      </c>
      <c r="D102" s="7">
        <v>2990</v>
      </c>
      <c r="E102" s="7">
        <v>847</v>
      </c>
      <c r="F102" s="7">
        <v>2471</v>
      </c>
      <c r="G102" s="7">
        <v>1540</v>
      </c>
      <c r="H102" s="7">
        <v>368</v>
      </c>
      <c r="I102" s="7">
        <v>2811</v>
      </c>
      <c r="J102" s="7">
        <v>6</v>
      </c>
      <c r="K102" s="7">
        <v>5</v>
      </c>
    </row>
    <row r="103" spans="1:11" ht="16.5" thickBot="1">
      <c r="A103" s="6">
        <v>0.5930555555555556</v>
      </c>
      <c r="B103" s="9" t="s">
        <v>19</v>
      </c>
      <c r="C103" s="7">
        <v>5</v>
      </c>
      <c r="D103" s="7">
        <v>2130</v>
      </c>
      <c r="E103" s="7">
        <v>997</v>
      </c>
      <c r="F103" s="7">
        <v>1515</v>
      </c>
      <c r="G103" s="7">
        <v>488</v>
      </c>
      <c r="H103" s="7">
        <v>2374</v>
      </c>
      <c r="I103" s="7">
        <v>3145</v>
      </c>
      <c r="J103" s="7">
        <v>1</v>
      </c>
      <c r="K103" s="7">
        <v>1</v>
      </c>
    </row>
    <row r="104" spans="1:11" ht="16.5" thickBot="1">
      <c r="A104" s="6">
        <v>0.6013888888888889</v>
      </c>
      <c r="B104" s="9" t="s">
        <v>21</v>
      </c>
      <c r="C104" s="7">
        <v>7</v>
      </c>
      <c r="D104" s="7">
        <v>753</v>
      </c>
      <c r="E104" s="7">
        <v>2733</v>
      </c>
      <c r="F104" s="7">
        <v>2192</v>
      </c>
      <c r="G104" s="7">
        <v>360</v>
      </c>
      <c r="H104" s="7">
        <v>3165</v>
      </c>
      <c r="I104" s="7">
        <v>2557</v>
      </c>
      <c r="J104" s="7">
        <v>8</v>
      </c>
      <c r="K104" s="7">
        <v>3</v>
      </c>
    </row>
    <row r="105" spans="1:11" ht="16.5" thickBot="1">
      <c r="A105" s="6">
        <v>0.6055555555555555</v>
      </c>
      <c r="B105" s="9" t="s">
        <v>22</v>
      </c>
      <c r="C105" s="7">
        <v>8</v>
      </c>
      <c r="D105" s="7">
        <v>2471</v>
      </c>
      <c r="E105" s="7">
        <v>847</v>
      </c>
      <c r="F105" s="7">
        <v>2990</v>
      </c>
      <c r="G105" s="7">
        <v>368</v>
      </c>
      <c r="H105" s="7">
        <v>2811</v>
      </c>
      <c r="I105" s="7">
        <v>1540</v>
      </c>
      <c r="J105" s="7">
        <v>7</v>
      </c>
      <c r="K105" s="7">
        <v>6</v>
      </c>
    </row>
    <row r="106" spans="1:11" ht="16.5" thickBot="1">
      <c r="A106" s="6">
        <v>0.6104166666666667</v>
      </c>
      <c r="B106" s="9" t="s">
        <v>35</v>
      </c>
      <c r="C106" s="7">
        <v>9</v>
      </c>
      <c r="D106" s="7">
        <v>997</v>
      </c>
      <c r="E106" s="7">
        <v>2130</v>
      </c>
      <c r="F106" s="7">
        <v>1515</v>
      </c>
      <c r="G106" s="7">
        <v>3145</v>
      </c>
      <c r="H106" s="7">
        <v>2374</v>
      </c>
      <c r="I106" s="7">
        <v>488</v>
      </c>
      <c r="J106" s="7">
        <v>5</v>
      </c>
      <c r="K106" s="7">
        <v>2</v>
      </c>
    </row>
    <row r="107" spans="1:11" ht="16.5" thickBot="1">
      <c r="A107" s="6">
        <v>0.6166666666666667</v>
      </c>
      <c r="B107" s="9" t="s">
        <v>20</v>
      </c>
      <c r="C107" s="7">
        <v>10</v>
      </c>
      <c r="D107" s="7">
        <v>8</v>
      </c>
      <c r="E107" s="7">
        <v>1983</v>
      </c>
      <c r="F107" s="7">
        <v>2046</v>
      </c>
      <c r="G107" s="7">
        <v>3192</v>
      </c>
      <c r="H107" s="7">
        <v>956</v>
      </c>
      <c r="I107" s="7">
        <v>2002</v>
      </c>
      <c r="J107" s="7">
        <v>6</v>
      </c>
      <c r="K107" s="7">
        <v>6</v>
      </c>
    </row>
    <row r="108" spans="1:11" ht="16.5" thickBot="1">
      <c r="A108" s="6">
        <v>0.6222222222222222</v>
      </c>
      <c r="B108" s="9" t="s">
        <v>31</v>
      </c>
      <c r="C108" s="7">
        <v>11</v>
      </c>
      <c r="D108" s="7">
        <v>8</v>
      </c>
      <c r="E108" s="7">
        <v>1983</v>
      </c>
      <c r="F108" s="7">
        <v>2046</v>
      </c>
      <c r="G108" s="7">
        <v>3192</v>
      </c>
      <c r="H108" s="7">
        <v>956</v>
      </c>
      <c r="I108" s="7">
        <v>2002</v>
      </c>
      <c r="J108" s="7">
        <v>8</v>
      </c>
      <c r="K108" s="7">
        <v>0</v>
      </c>
    </row>
    <row r="109" spans="1:11" ht="16.5" thickBot="1">
      <c r="A109" s="6">
        <v>0.6361111111111112</v>
      </c>
      <c r="B109" s="9" t="s">
        <v>37</v>
      </c>
      <c r="C109" s="7">
        <v>12</v>
      </c>
      <c r="D109" s="7">
        <v>2733</v>
      </c>
      <c r="E109" s="7">
        <v>2192</v>
      </c>
      <c r="F109" s="7">
        <v>753</v>
      </c>
      <c r="G109" s="7">
        <v>2557</v>
      </c>
      <c r="H109" s="7">
        <v>360</v>
      </c>
      <c r="I109" s="7">
        <v>1510</v>
      </c>
      <c r="J109" s="7">
        <v>5</v>
      </c>
      <c r="K109" s="7">
        <v>2</v>
      </c>
    </row>
    <row r="110" spans="1:11" ht="16.5" thickBot="1">
      <c r="A110" s="6">
        <v>0.6416666666666667</v>
      </c>
      <c r="B110" s="9" t="s">
        <v>38</v>
      </c>
      <c r="C110" s="7">
        <v>13</v>
      </c>
      <c r="D110" s="7">
        <v>2046</v>
      </c>
      <c r="E110" s="7">
        <v>1983</v>
      </c>
      <c r="F110" s="7">
        <v>8</v>
      </c>
      <c r="G110" s="7">
        <v>2002</v>
      </c>
      <c r="H110" s="7">
        <v>3192</v>
      </c>
      <c r="I110" s="7">
        <v>956</v>
      </c>
      <c r="J110" s="7">
        <v>5</v>
      </c>
      <c r="K110" s="7">
        <v>2</v>
      </c>
    </row>
    <row r="111" spans="1:11" ht="16.5" thickBot="1">
      <c r="A111" s="6">
        <v>0.6583333333333333</v>
      </c>
      <c r="B111" s="9" t="s">
        <v>24</v>
      </c>
      <c r="C111" s="7">
        <v>14</v>
      </c>
      <c r="D111" s="7">
        <v>997</v>
      </c>
      <c r="E111" s="7">
        <v>1515</v>
      </c>
      <c r="F111" s="7">
        <v>2130</v>
      </c>
      <c r="G111" s="7">
        <v>8</v>
      </c>
      <c r="H111" s="7">
        <v>1983</v>
      </c>
      <c r="I111" s="7">
        <v>2046</v>
      </c>
      <c r="J111" s="7">
        <v>4</v>
      </c>
      <c r="K111" s="7">
        <v>3</v>
      </c>
    </row>
    <row r="112" spans="1:11" ht="16.5" thickBot="1">
      <c r="A112" s="6">
        <v>0.6625</v>
      </c>
      <c r="B112" s="9" t="s">
        <v>25</v>
      </c>
      <c r="C112" s="7">
        <v>15</v>
      </c>
      <c r="D112" s="7">
        <v>753</v>
      </c>
      <c r="E112" s="7">
        <v>2192</v>
      </c>
      <c r="F112" s="7">
        <v>2733</v>
      </c>
      <c r="G112" s="7">
        <v>2990</v>
      </c>
      <c r="H112" s="7">
        <v>2471</v>
      </c>
      <c r="I112" s="7">
        <v>847</v>
      </c>
      <c r="J112" s="7">
        <v>2</v>
      </c>
      <c r="K112" s="7">
        <v>6</v>
      </c>
    </row>
    <row r="113" spans="1:11" ht="16.5" thickBot="1">
      <c r="A113" s="6">
        <v>0.6673611111111111</v>
      </c>
      <c r="B113" s="9" t="s">
        <v>26</v>
      </c>
      <c r="C113" s="7">
        <v>16</v>
      </c>
      <c r="D113" s="7">
        <v>1515</v>
      </c>
      <c r="E113" s="7">
        <v>2130</v>
      </c>
      <c r="F113" s="7">
        <v>997</v>
      </c>
      <c r="G113" s="7">
        <v>8</v>
      </c>
      <c r="H113" s="7">
        <v>2046</v>
      </c>
      <c r="I113" s="7">
        <v>1983</v>
      </c>
      <c r="J113" s="7">
        <v>5</v>
      </c>
      <c r="K113" s="7">
        <v>4</v>
      </c>
    </row>
    <row r="114" spans="1:11" ht="16.5" thickBot="1">
      <c r="A114" s="6">
        <v>0.6722222222222222</v>
      </c>
      <c r="B114" s="9" t="s">
        <v>27</v>
      </c>
      <c r="C114" s="7">
        <v>17</v>
      </c>
      <c r="D114" s="7">
        <v>2192</v>
      </c>
      <c r="E114" s="7">
        <v>2733</v>
      </c>
      <c r="F114" s="7">
        <v>753</v>
      </c>
      <c r="G114" s="7">
        <v>2990</v>
      </c>
      <c r="H114" s="7">
        <v>2471</v>
      </c>
      <c r="I114" s="7">
        <v>847</v>
      </c>
      <c r="J114" s="7">
        <v>3</v>
      </c>
      <c r="K114" s="7">
        <v>4</v>
      </c>
    </row>
    <row r="115" spans="1:11" ht="16.5" thickBot="1">
      <c r="A115" s="6">
        <v>0.6826388888888889</v>
      </c>
      <c r="B115" s="9" t="s">
        <v>29</v>
      </c>
      <c r="C115" s="7">
        <v>19</v>
      </c>
      <c r="D115" s="7">
        <v>1515</v>
      </c>
      <c r="E115" s="7">
        <v>997</v>
      </c>
      <c r="F115" s="7">
        <v>2130</v>
      </c>
      <c r="G115" s="7">
        <v>2990</v>
      </c>
      <c r="H115" s="7">
        <v>2471</v>
      </c>
      <c r="I115" s="7">
        <v>847</v>
      </c>
      <c r="J115" s="7">
        <v>9</v>
      </c>
      <c r="K115" s="7">
        <v>3</v>
      </c>
    </row>
    <row r="116" spans="1:11" ht="16.5" thickBot="1">
      <c r="A116" s="6">
        <v>0.6930555555555555</v>
      </c>
      <c r="B116" s="9" t="s">
        <v>30</v>
      </c>
      <c r="C116" s="7">
        <v>20</v>
      </c>
      <c r="D116" s="7">
        <v>2130</v>
      </c>
      <c r="E116" s="7">
        <v>997</v>
      </c>
      <c r="F116" s="7">
        <v>1515</v>
      </c>
      <c r="G116" s="7">
        <v>2990</v>
      </c>
      <c r="H116" s="7">
        <v>2471</v>
      </c>
      <c r="I116" s="7">
        <v>847</v>
      </c>
      <c r="J116" s="7">
        <v>0</v>
      </c>
      <c r="K116" s="7">
        <v>1</v>
      </c>
    </row>
    <row r="117" spans="1:11" ht="16.5" thickBot="1">
      <c r="A117" s="6">
        <v>0.7041666666666666</v>
      </c>
      <c r="B117" s="9" t="s">
        <v>33</v>
      </c>
      <c r="C117" s="7">
        <v>21</v>
      </c>
      <c r="D117" s="7">
        <v>997</v>
      </c>
      <c r="E117" s="7">
        <v>1515</v>
      </c>
      <c r="F117" s="7">
        <v>2130</v>
      </c>
      <c r="G117" s="7">
        <v>2471</v>
      </c>
      <c r="H117" s="7">
        <v>847</v>
      </c>
      <c r="I117" s="7">
        <v>2990</v>
      </c>
      <c r="J117" s="7">
        <v>5</v>
      </c>
      <c r="K117" s="7">
        <v>1</v>
      </c>
    </row>
    <row r="118" spans="8:11" ht="15.75">
      <c r="H118" t="s">
        <v>128</v>
      </c>
      <c r="J118">
        <f>SUM(J99:J117)</f>
        <v>93</v>
      </c>
      <c r="K118" s="32">
        <f>SUM(K99:K117)</f>
        <v>58</v>
      </c>
    </row>
    <row r="119" spans="8:11" ht="15.75">
      <c r="H119" t="s">
        <v>129</v>
      </c>
      <c r="K119">
        <f>(J118+K118)/(117-98)/2</f>
        <v>3.973684210526316</v>
      </c>
    </row>
  </sheetData>
  <sheetProtection/>
  <mergeCells count="2">
    <mergeCell ref="A1:J1"/>
    <mergeCell ref="A97:K9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Northrop Grumman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McLeod</dc:creator>
  <cp:keywords/>
  <dc:description/>
  <cp:lastModifiedBy>Mark McLeod</cp:lastModifiedBy>
  <dcterms:created xsi:type="dcterms:W3CDTF">2010-03-19T18:56:03Z</dcterms:created>
  <dcterms:modified xsi:type="dcterms:W3CDTF">2010-06-03T16:02:38Z</dcterms:modified>
  <cp:category/>
  <cp:version/>
  <cp:contentType/>
  <cp:contentStatus/>
</cp:coreProperties>
</file>